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30DBA02A-0ABE-4B68-B5C6-40B40894FB90}" xr6:coauthVersionLast="34" xr6:coauthVersionMax="34" xr10:uidLastSave="{00000000-0000-0000-0000-000000000000}"/>
  <bookViews>
    <workbookView xWindow="0" yWindow="0" windowWidth="20490" windowHeight="7545" firstSheet="1" activeTab="4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F44" i="14" l="1"/>
  <c r="J43" i="14"/>
  <c r="J42" i="14"/>
  <c r="J41" i="14"/>
  <c r="J40" i="14"/>
  <c r="J38" i="14"/>
  <c r="J37" i="14"/>
  <c r="J32" i="14"/>
  <c r="J30" i="14"/>
  <c r="J29" i="14"/>
  <c r="J27" i="14"/>
  <c r="J26" i="14"/>
  <c r="J25" i="14"/>
  <c r="J24" i="14"/>
  <c r="J23" i="14"/>
  <c r="J22" i="14"/>
  <c r="J20" i="14"/>
  <c r="J19" i="14"/>
  <c r="J18" i="14"/>
  <c r="J16" i="14"/>
  <c r="J14" i="14"/>
  <c r="J12" i="14"/>
  <c r="J11" i="14"/>
  <c r="J10" i="14"/>
  <c r="J9" i="14"/>
  <c r="J8" i="14"/>
  <c r="J7" i="14"/>
  <c r="W413" i="2" l="1"/>
  <c r="W411" i="2"/>
  <c r="W410" i="2"/>
  <c r="W409" i="2"/>
  <c r="W408" i="2"/>
  <c r="W407" i="2"/>
  <c r="W406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6" i="2"/>
  <c r="W375" i="2"/>
  <c r="W374" i="2"/>
  <c r="W373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4" i="2"/>
  <c r="W353" i="2"/>
  <c r="W352" i="2"/>
  <c r="W351" i="2"/>
  <c r="W350" i="2"/>
  <c r="W349" i="2"/>
  <c r="W348" i="2"/>
  <c r="W347" i="2"/>
  <c r="W346" i="2"/>
  <c r="W345" i="2"/>
  <c r="W344" i="2"/>
  <c r="W343" i="2"/>
  <c r="W342" i="2"/>
  <c r="W341" i="2"/>
  <c r="W340" i="2"/>
  <c r="W339" i="2"/>
  <c r="W338" i="2"/>
  <c r="W337" i="2"/>
  <c r="W336" i="2"/>
  <c r="W335" i="2"/>
  <c r="W334" i="2"/>
  <c r="W333" i="2"/>
  <c r="W332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K8" i="2"/>
  <c r="E23" i="12" l="1"/>
  <c r="H7" i="12"/>
  <c r="V27" i="2" l="1"/>
  <c r="U27" i="2"/>
  <c r="T27" i="2"/>
  <c r="S27" i="2"/>
  <c r="Q27" i="2"/>
  <c r="V412" i="2"/>
  <c r="U412" i="2"/>
  <c r="T412" i="2"/>
  <c r="S412" i="2"/>
  <c r="R412" i="2"/>
  <c r="Q412" i="2"/>
  <c r="V405" i="2"/>
  <c r="U405" i="2"/>
  <c r="T405" i="2"/>
  <c r="S405" i="2"/>
  <c r="R405" i="2"/>
  <c r="Q405" i="2"/>
  <c r="V390" i="2"/>
  <c r="U390" i="2"/>
  <c r="T390" i="2"/>
  <c r="S390" i="2"/>
  <c r="R390" i="2"/>
  <c r="Q390" i="2"/>
  <c r="V372" i="2"/>
  <c r="U372" i="2"/>
  <c r="T372" i="2"/>
  <c r="S372" i="2"/>
  <c r="R372" i="2"/>
  <c r="Q372" i="2"/>
  <c r="V355" i="2"/>
  <c r="U355" i="2"/>
  <c r="T355" i="2"/>
  <c r="S355" i="2"/>
  <c r="R355" i="2"/>
  <c r="Q355" i="2"/>
  <c r="V331" i="2"/>
  <c r="U331" i="2"/>
  <c r="T331" i="2"/>
  <c r="S331" i="2"/>
  <c r="R331" i="2"/>
  <c r="Q331" i="2"/>
  <c r="V307" i="2"/>
  <c r="U307" i="2"/>
  <c r="T307" i="2"/>
  <c r="S307" i="2"/>
  <c r="R307" i="2"/>
  <c r="Q307" i="2"/>
  <c r="V289" i="2"/>
  <c r="U289" i="2"/>
  <c r="T289" i="2"/>
  <c r="S289" i="2"/>
  <c r="R289" i="2"/>
  <c r="Q289" i="2"/>
  <c r="V255" i="2"/>
  <c r="U255" i="2"/>
  <c r="T255" i="2"/>
  <c r="S255" i="2"/>
  <c r="R255" i="2"/>
  <c r="Q255" i="2"/>
  <c r="V224" i="2"/>
  <c r="U224" i="2"/>
  <c r="T224" i="2"/>
  <c r="S224" i="2"/>
  <c r="R224" i="2"/>
  <c r="Q224" i="2"/>
  <c r="V205" i="2"/>
  <c r="U205" i="2"/>
  <c r="T205" i="2"/>
  <c r="S205" i="2"/>
  <c r="R205" i="2"/>
  <c r="Q205" i="2"/>
  <c r="V184" i="2"/>
  <c r="U184" i="2"/>
  <c r="T184" i="2"/>
  <c r="S184" i="2"/>
  <c r="R184" i="2"/>
  <c r="Q184" i="2"/>
  <c r="V158" i="2"/>
  <c r="U158" i="2"/>
  <c r="T158" i="2"/>
  <c r="S158" i="2"/>
  <c r="R158" i="2"/>
  <c r="Q158" i="2"/>
  <c r="V144" i="2"/>
  <c r="U144" i="2"/>
  <c r="T144" i="2"/>
  <c r="S144" i="2"/>
  <c r="R144" i="2"/>
  <c r="Q144" i="2"/>
  <c r="V123" i="2"/>
  <c r="U123" i="2"/>
  <c r="T123" i="2"/>
  <c r="S123" i="2"/>
  <c r="R123" i="2"/>
  <c r="Q123" i="2"/>
  <c r="V106" i="2"/>
  <c r="U106" i="2"/>
  <c r="T106" i="2"/>
  <c r="S106" i="2"/>
  <c r="R106" i="2"/>
  <c r="Q106" i="2"/>
  <c r="V84" i="2"/>
  <c r="U84" i="2"/>
  <c r="T84" i="2"/>
  <c r="S84" i="2"/>
  <c r="R84" i="2"/>
  <c r="Q84" i="2"/>
  <c r="V62" i="2"/>
  <c r="U62" i="2"/>
  <c r="T62" i="2"/>
  <c r="S62" i="2"/>
  <c r="R62" i="2"/>
  <c r="Q62" i="2"/>
  <c r="J414" i="2"/>
  <c r="I414" i="2"/>
  <c r="H414" i="2"/>
  <c r="G414" i="2"/>
  <c r="F414" i="2"/>
  <c r="E414" i="2"/>
  <c r="J388" i="2"/>
  <c r="I388" i="2"/>
  <c r="H388" i="2"/>
  <c r="G388" i="2"/>
  <c r="F388" i="2"/>
  <c r="E388" i="2"/>
  <c r="J364" i="2"/>
  <c r="I364" i="2"/>
  <c r="H364" i="2"/>
  <c r="G364" i="2"/>
  <c r="F364" i="2"/>
  <c r="E364" i="2"/>
  <c r="J336" i="2"/>
  <c r="I336" i="2"/>
  <c r="H336" i="2"/>
  <c r="G336" i="2"/>
  <c r="F336" i="2"/>
  <c r="E336" i="2"/>
  <c r="J308" i="2"/>
  <c r="I308" i="2"/>
  <c r="H308" i="2"/>
  <c r="G308" i="2"/>
  <c r="F308" i="2"/>
  <c r="E308" i="2"/>
  <c r="J296" i="2"/>
  <c r="I296" i="2"/>
  <c r="H296" i="2"/>
  <c r="G296" i="2"/>
  <c r="F296" i="2"/>
  <c r="E296" i="2"/>
  <c r="J278" i="2"/>
  <c r="I278" i="2"/>
  <c r="H278" i="2"/>
  <c r="G278" i="2"/>
  <c r="F278" i="2"/>
  <c r="E278" i="2"/>
  <c r="J261" i="2"/>
  <c r="I261" i="2"/>
  <c r="H261" i="2"/>
  <c r="G261" i="2"/>
  <c r="F261" i="2"/>
  <c r="E261" i="2"/>
  <c r="I242" i="2"/>
  <c r="H242" i="2"/>
  <c r="G242" i="2"/>
  <c r="F242" i="2"/>
  <c r="E242" i="2"/>
  <c r="J228" i="2"/>
  <c r="I228" i="2"/>
  <c r="H228" i="2"/>
  <c r="G228" i="2"/>
  <c r="F228" i="2"/>
  <c r="E228" i="2"/>
  <c r="J202" i="2"/>
  <c r="I202" i="2"/>
  <c r="H202" i="2"/>
  <c r="G202" i="2"/>
  <c r="F202" i="2"/>
  <c r="E202" i="2"/>
  <c r="F183" i="2"/>
  <c r="J183" i="2"/>
  <c r="I183" i="2"/>
  <c r="H183" i="2"/>
  <c r="G183" i="2"/>
  <c r="E183" i="2"/>
  <c r="J155" i="2"/>
  <c r="I155" i="2"/>
  <c r="H155" i="2"/>
  <c r="G155" i="2"/>
  <c r="F155" i="2"/>
  <c r="E155" i="2"/>
  <c r="J131" i="2"/>
  <c r="I131" i="2"/>
  <c r="H131" i="2"/>
  <c r="G131" i="2"/>
  <c r="F131" i="2"/>
  <c r="E131" i="2"/>
  <c r="G122" i="2"/>
  <c r="J122" i="2"/>
  <c r="I122" i="2"/>
  <c r="H122" i="2"/>
  <c r="F122" i="2"/>
  <c r="E122" i="2"/>
  <c r="I101" i="2"/>
  <c r="H101" i="2"/>
  <c r="G101" i="2"/>
  <c r="F101" i="2"/>
  <c r="W84" i="2" l="1"/>
  <c r="W158" i="2"/>
  <c r="W255" i="2"/>
  <c r="W390" i="2"/>
  <c r="W355" i="2"/>
  <c r="W123" i="2"/>
  <c r="W205" i="2"/>
  <c r="W307" i="2"/>
  <c r="W412" i="2"/>
  <c r="W62" i="2"/>
  <c r="W106" i="2"/>
  <c r="W144" i="2"/>
  <c r="W184" i="2"/>
  <c r="W224" i="2"/>
  <c r="W289" i="2"/>
  <c r="W331" i="2"/>
  <c r="W372" i="2"/>
  <c r="W405" i="2"/>
  <c r="W27" i="2"/>
  <c r="K242" i="2"/>
  <c r="J101" i="2"/>
  <c r="E101" i="2"/>
  <c r="H79" i="2"/>
  <c r="H47" i="2"/>
  <c r="I47" i="2"/>
  <c r="J79" i="2"/>
  <c r="I79" i="2"/>
  <c r="G79" i="2"/>
  <c r="F79" i="2"/>
  <c r="E79" i="2"/>
  <c r="J47" i="2"/>
  <c r="G47" i="2"/>
  <c r="F47" i="2"/>
  <c r="E47" i="2"/>
  <c r="J25" i="2"/>
  <c r="I25" i="2"/>
  <c r="H25" i="2"/>
  <c r="G25" i="2"/>
  <c r="F25" i="2"/>
  <c r="E25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7" i="2"/>
  <c r="K306" i="2"/>
  <c r="K305" i="2"/>
  <c r="K304" i="2"/>
  <c r="K303" i="2"/>
  <c r="K302" i="2"/>
  <c r="K301" i="2"/>
  <c r="K300" i="2"/>
  <c r="K299" i="2"/>
  <c r="K298" i="2"/>
  <c r="K297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0" i="2"/>
  <c r="K129" i="2"/>
  <c r="K128" i="2"/>
  <c r="K127" i="2"/>
  <c r="K126" i="2"/>
  <c r="K125" i="2"/>
  <c r="K124" i="2"/>
  <c r="K123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308" i="2" l="1"/>
  <c r="K25" i="2"/>
  <c r="K79" i="2"/>
  <c r="K131" i="2"/>
  <c r="K155" i="2"/>
  <c r="K278" i="2"/>
  <c r="K336" i="2"/>
  <c r="K414" i="2"/>
  <c r="K388" i="2"/>
  <c r="K364" i="2"/>
  <c r="K296" i="2"/>
  <c r="K228" i="2"/>
  <c r="K202" i="2"/>
  <c r="K122" i="2"/>
  <c r="K101" i="2"/>
  <c r="K47" i="2"/>
  <c r="E39" i="14"/>
  <c r="J39" i="14" s="1"/>
  <c r="E36" i="14"/>
  <c r="J36" i="14" s="1"/>
  <c r="E35" i="14"/>
  <c r="J35" i="14" s="1"/>
  <c r="E34" i="14"/>
  <c r="J34" i="14" s="1"/>
  <c r="E33" i="14"/>
  <c r="J33" i="14" s="1"/>
  <c r="E31" i="14"/>
  <c r="J31" i="14" s="1"/>
  <c r="E28" i="14"/>
  <c r="J28" i="14" s="1"/>
  <c r="E21" i="14"/>
  <c r="J21" i="14" s="1"/>
  <c r="E17" i="14"/>
  <c r="J17" i="14" s="1"/>
  <c r="E15" i="14"/>
  <c r="J15" i="14" s="1"/>
  <c r="E13" i="14"/>
  <c r="J13" i="14" s="1"/>
  <c r="I44" i="14" l="1"/>
  <c r="H44" i="14"/>
  <c r="G44" i="14"/>
  <c r="D44" i="14"/>
  <c r="E44" i="14" l="1"/>
  <c r="J44" i="14" s="1"/>
  <c r="F45" i="1" l="1"/>
  <c r="O45" i="1" s="1"/>
  <c r="F44" i="1"/>
  <c r="F43" i="1"/>
  <c r="O43" i="1" s="1"/>
  <c r="F42" i="1"/>
  <c r="F41" i="1"/>
  <c r="O41" i="1" s="1"/>
  <c r="F40" i="1"/>
  <c r="F39" i="1"/>
  <c r="O39" i="1" s="1"/>
  <c r="F38" i="1"/>
  <c r="F37" i="1"/>
  <c r="O37" i="1" s="1"/>
  <c r="F36" i="1"/>
  <c r="F35" i="1"/>
  <c r="O35" i="1" s="1"/>
  <c r="F34" i="1"/>
  <c r="F33" i="1"/>
  <c r="O33" i="1" s="1"/>
  <c r="F32" i="1"/>
  <c r="F31" i="1"/>
  <c r="O31" i="1" s="1"/>
  <c r="F30" i="1"/>
  <c r="F29" i="1"/>
  <c r="O29" i="1" s="1"/>
  <c r="F28" i="1"/>
  <c r="F27" i="1"/>
  <c r="O27" i="1" s="1"/>
  <c r="F26" i="1"/>
  <c r="F25" i="1"/>
  <c r="O25" i="1" s="1"/>
  <c r="F24" i="1"/>
  <c r="F23" i="1"/>
  <c r="O23" i="1" s="1"/>
  <c r="F22" i="1"/>
  <c r="F21" i="1"/>
  <c r="O21" i="1" s="1"/>
  <c r="F20" i="1"/>
  <c r="F19" i="1"/>
  <c r="O19" i="1" s="1"/>
  <c r="F18" i="1"/>
  <c r="F17" i="1"/>
  <c r="O17" i="1" s="1"/>
  <c r="F16" i="1"/>
  <c r="F15" i="1"/>
  <c r="O15" i="1" s="1"/>
  <c r="F14" i="1"/>
  <c r="F13" i="1"/>
  <c r="O13" i="1" s="1"/>
  <c r="F12" i="1"/>
  <c r="F11" i="1"/>
  <c r="O11" i="1" s="1"/>
  <c r="F10" i="1"/>
  <c r="J10" i="1" s="1"/>
  <c r="J15" i="1" l="1"/>
  <c r="P15" i="1" s="1"/>
  <c r="J23" i="1"/>
  <c r="P23" i="1" s="1"/>
  <c r="J31" i="1"/>
  <c r="P31" i="1" s="1"/>
  <c r="J39" i="1"/>
  <c r="P39" i="1" s="1"/>
  <c r="J11" i="1"/>
  <c r="P11" i="1" s="1"/>
  <c r="J19" i="1"/>
  <c r="P19" i="1" s="1"/>
  <c r="J27" i="1"/>
  <c r="P27" i="1" s="1"/>
  <c r="J35" i="1"/>
  <c r="P35" i="1" s="1"/>
  <c r="J43" i="1"/>
  <c r="P43" i="1" s="1"/>
  <c r="P10" i="1"/>
  <c r="O10" i="1"/>
  <c r="J12" i="1"/>
  <c r="P12" i="1" s="1"/>
  <c r="O12" i="1"/>
  <c r="J14" i="1"/>
  <c r="P14" i="1" s="1"/>
  <c r="O14" i="1"/>
  <c r="J16" i="1"/>
  <c r="P16" i="1" s="1"/>
  <c r="O16" i="1"/>
  <c r="J18" i="1"/>
  <c r="P18" i="1" s="1"/>
  <c r="O18" i="1"/>
  <c r="J20" i="1"/>
  <c r="P20" i="1" s="1"/>
  <c r="O20" i="1"/>
  <c r="J22" i="1"/>
  <c r="P22" i="1" s="1"/>
  <c r="O22" i="1"/>
  <c r="J24" i="1"/>
  <c r="P24" i="1" s="1"/>
  <c r="O24" i="1"/>
  <c r="J26" i="1"/>
  <c r="P26" i="1" s="1"/>
  <c r="O26" i="1"/>
  <c r="J28" i="1"/>
  <c r="P28" i="1" s="1"/>
  <c r="O28" i="1"/>
  <c r="J30" i="1"/>
  <c r="P30" i="1" s="1"/>
  <c r="O30" i="1"/>
  <c r="J32" i="1"/>
  <c r="P32" i="1" s="1"/>
  <c r="O32" i="1"/>
  <c r="J34" i="1"/>
  <c r="P34" i="1" s="1"/>
  <c r="O34" i="1"/>
  <c r="J36" i="1"/>
  <c r="P36" i="1" s="1"/>
  <c r="O36" i="1"/>
  <c r="J38" i="1"/>
  <c r="P38" i="1" s="1"/>
  <c r="O38" i="1"/>
  <c r="J40" i="1"/>
  <c r="P40" i="1" s="1"/>
  <c r="O40" i="1"/>
  <c r="J42" i="1"/>
  <c r="P42" i="1" s="1"/>
  <c r="O42" i="1"/>
  <c r="J44" i="1"/>
  <c r="P44" i="1" s="1"/>
  <c r="O44" i="1"/>
  <c r="J13" i="1"/>
  <c r="P13" i="1" s="1"/>
  <c r="J17" i="1"/>
  <c r="P17" i="1" s="1"/>
  <c r="J21" i="1"/>
  <c r="P21" i="1" s="1"/>
  <c r="J25" i="1"/>
  <c r="P25" i="1" s="1"/>
  <c r="J29" i="1"/>
  <c r="P29" i="1" s="1"/>
  <c r="J33" i="1"/>
  <c r="P33" i="1" s="1"/>
  <c r="J37" i="1"/>
  <c r="P37" i="1" s="1"/>
  <c r="J41" i="1"/>
  <c r="P41" i="1" s="1"/>
  <c r="J45" i="1"/>
  <c r="P45" i="1" s="1"/>
  <c r="O46" i="1"/>
  <c r="N46" i="1"/>
  <c r="M46" i="1"/>
  <c r="L46" i="1"/>
  <c r="K46" i="1"/>
  <c r="I46" i="1"/>
  <c r="H46" i="1"/>
  <c r="G46" i="1"/>
  <c r="F46" i="1"/>
  <c r="E46" i="1"/>
  <c r="D46" i="1"/>
  <c r="P46" i="1" l="1"/>
  <c r="J46" i="1"/>
  <c r="E27" i="12"/>
  <c r="J27" i="12" s="1"/>
  <c r="E26" i="12"/>
  <c r="J26" i="12" s="1"/>
  <c r="E25" i="12"/>
  <c r="J25" i="12" s="1"/>
  <c r="E24" i="12"/>
  <c r="J24" i="12" s="1"/>
  <c r="J23" i="12"/>
  <c r="H28" i="12"/>
  <c r="H14" i="12"/>
  <c r="H13" i="12"/>
  <c r="H12" i="12"/>
  <c r="H11" i="12"/>
  <c r="H10" i="12"/>
  <c r="H9" i="12"/>
  <c r="H8" i="12"/>
  <c r="J28" i="12" l="1"/>
  <c r="H15" i="12"/>
  <c r="I28" i="12"/>
  <c r="E28" i="12"/>
  <c r="G28" i="12"/>
  <c r="F28" i="12"/>
  <c r="D28" i="12"/>
  <c r="C28" i="12"/>
  <c r="G15" i="12"/>
  <c r="F15" i="12"/>
  <c r="E15" i="12"/>
  <c r="D15" i="12"/>
  <c r="C15" i="12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<sst xmlns="http://schemas.openxmlformats.org/spreadsheetml/2006/main" count="1098" uniqueCount="922">
  <si>
    <t>S/n</t>
  </si>
  <si>
    <t>No. of LGCs</t>
  </si>
  <si>
    <t>Gross Total</t>
  </si>
  <si>
    <t>External Debt</t>
  </si>
  <si>
    <t>Gross Statutory Allocation</t>
  </si>
  <si>
    <t>6=4+5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</si>
  <si>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</si>
  <si>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</si>
  <si>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</si>
  <si>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</si>
  <si>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</si>
  <si>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</si>
  <si>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</si>
  <si>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</si>
  <si>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</si>
  <si>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</si>
  <si>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</si>
  <si>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</si>
  <si>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</si>
  <si>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</si>
  <si>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</si>
  <si>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</si>
  <si>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</si>
  <si>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</si>
  <si>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</si>
  <si>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</si>
  <si>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</si>
  <si>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</si>
  <si>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</si>
  <si>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</si>
  <si>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</si>
  <si>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</si>
  <si>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</si>
  <si>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</si>
  <si>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</si>
  <si>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</si>
  <si>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</si>
  <si>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</si>
  <si>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</si>
  <si>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</si>
  <si>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</si>
  <si>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</si>
  <si>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</si>
  <si>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</si>
  <si>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</si>
  <si>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</si>
  <si>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</si>
  <si>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</si>
  <si>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</si>
  <si>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</si>
  <si>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</si>
  <si>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</si>
  <si>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</si>
  <si>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</si>
  <si>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</si>
  <si>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</si>
  <si>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</si>
  <si>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</si>
  <si>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</si>
  <si>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</si>
  <si>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</si>
  <si>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</si>
  <si>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</si>
  <si>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</si>
  <si>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</si>
  <si>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</si>
  <si>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</si>
  <si>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</si>
  <si>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</si>
  <si>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</si>
  <si>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</si>
  <si>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</si>
  <si>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</si>
  <si>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</si>
  <si>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</si>
  <si>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</si>
  <si>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</si>
  <si>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</si>
  <si>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</si>
  <si>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</si>
  <si>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</si>
  <si>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</si>
  <si>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</si>
  <si>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</si>
  <si>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</si>
  <si>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</si>
  <si>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</si>
  <si>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</si>
  <si>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</si>
  <si>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</si>
  <si>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</si>
  <si>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</si>
  <si>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</si>
  <si>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</si>
  <si>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</si>
  <si>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</si>
  <si>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</si>
  <si>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</si>
  <si>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</si>
  <si>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</si>
  <si>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</si>
  <si>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</si>
  <si>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</si>
  <si>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</si>
  <si>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</si>
  <si>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</si>
  <si>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</si>
  <si>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</si>
  <si>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</si>
  <si>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</si>
  <si>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</si>
  <si>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</si>
  <si>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</si>
  <si>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</si>
  <si>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</si>
  <si>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</si>
  <si>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</si>
  <si>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</si>
  <si>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</si>
  <si>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</si>
  <si>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</si>
  <si>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</si>
  <si>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</si>
  <si>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</si>
  <si>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</si>
  <si>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</si>
  <si>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</si>
  <si>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</si>
  <si>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</si>
  <si>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</si>
  <si>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</si>
  <si>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</si>
  <si>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</si>
  <si>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</si>
  <si>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</si>
  <si>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</si>
  <si>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</si>
  <si>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</si>
  <si>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</si>
  <si>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</si>
  <si>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</si>
  <si>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</si>
  <si>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</si>
  <si>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</si>
  <si>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</si>
  <si>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</si>
  <si>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</si>
  <si>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</si>
  <si>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</si>
  <si>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</si>
  <si>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</si>
  <si>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</si>
  <si>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</si>
  <si>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</si>
  <si>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</si>
  <si>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</si>
  <si>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</si>
  <si>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</si>
  <si>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</si>
  <si>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</si>
  <si>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</si>
  <si>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</si>
  <si>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</si>
  <si>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</si>
  <si>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</si>
  <si>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</si>
  <si>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</si>
  <si>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</si>
  <si>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</si>
  <si>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</si>
  <si>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</si>
  <si>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</si>
  <si>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</si>
  <si>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</si>
  <si>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</si>
  <si>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</si>
  <si>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</si>
  <si>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</si>
  <si>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</si>
  <si>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</si>
  <si>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</si>
  <si>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</si>
  <si>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</si>
  <si>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</si>
  <si>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</si>
  <si>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</si>
  <si>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</si>
  <si>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</si>
  <si>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</si>
  <si>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</si>
  <si>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</si>
  <si>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</si>
  <si>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</si>
  <si>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</si>
  <si>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</si>
  <si>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</si>
  <si>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</si>
  <si>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</si>
  <si>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</si>
  <si>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</si>
  <si>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</si>
  <si>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</si>
  <si>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</si>
  <si>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</si>
  <si>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</si>
  <si>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</si>
  <si>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</si>
  <si>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</si>
  <si>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</si>
  <si>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</si>
  <si>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</si>
  <si>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</si>
  <si>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</si>
  <si>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</si>
  <si>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</si>
  <si>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</si>
  <si>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</si>
  <si>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</si>
  <si>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</si>
  <si>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</si>
  <si>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</si>
  <si>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</si>
  <si>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</si>
  <si>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</si>
  <si>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</si>
  <si>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</si>
  <si>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</si>
  <si>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</si>
  <si>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</si>
  <si>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</si>
  <si>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</si>
  <si>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</si>
  <si>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</si>
  <si>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</si>
  <si>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</si>
  <si>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</si>
  <si>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</si>
  <si>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</si>
  <si>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</si>
  <si>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</si>
  <si>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</si>
  <si>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</si>
  <si>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</si>
  <si>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</si>
  <si>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</si>
  <si>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</si>
  <si>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</si>
  <si>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</si>
  <si>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</si>
  <si>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</si>
  <si>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</si>
  <si>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</si>
  <si>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</si>
  <si>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</si>
  <si>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</si>
  <si>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</si>
  <si>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</si>
  <si>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</si>
  <si>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</si>
  <si>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</si>
  <si>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</si>
  <si>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</si>
  <si>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</si>
  <si>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</si>
  <si>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</si>
  <si>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</si>
  <si>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</si>
  <si>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</si>
  <si>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</si>
  <si>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</si>
  <si>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</si>
  <si>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</si>
  <si>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</si>
  <si>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</si>
  <si>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</si>
  <si>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</si>
  <si>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</si>
  <si>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</si>
  <si>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</si>
  <si>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</si>
  <si>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</si>
  <si>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</si>
  <si>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</si>
  <si>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</si>
  <si>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</si>
  <si>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</si>
  <si>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</si>
  <si>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</si>
  <si>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</si>
  <si>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</si>
  <si>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</si>
  <si>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</si>
  <si>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</si>
  <si>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</si>
  <si>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</si>
  <si>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</si>
  <si>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</si>
  <si>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</si>
  <si>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</si>
  <si>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</si>
  <si>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</si>
  <si>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</si>
  <si>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</si>
  <si>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</si>
  <si>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</si>
  <si>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</si>
  <si>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</si>
  <si>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</si>
  <si>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</si>
  <si>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</si>
  <si>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</si>
  <si>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</si>
  <si>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</si>
  <si>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</si>
  <si>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</si>
  <si>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</si>
  <si>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</si>
  <si>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</si>
  <si>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</si>
  <si>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</si>
  <si>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</si>
  <si>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</si>
  <si>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</si>
  <si>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</si>
  <si>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</si>
  <si>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</si>
  <si>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</si>
  <si>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</si>
  <si>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</si>
  <si>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</si>
  <si>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</si>
  <si>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</si>
  <si>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</si>
  <si>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</si>
  <si>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</si>
  <si>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</si>
  <si>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</si>
  <si>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</si>
  <si>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</si>
  <si>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</si>
  <si>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</si>
  <si>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</si>
  <si>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</si>
  <si>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</si>
  <si>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</si>
  <si>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</si>
  <si>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</si>
  <si>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</si>
  <si>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</si>
  <si>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</si>
  <si>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</si>
  <si>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</si>
  <si>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</si>
  <si>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</si>
  <si>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</si>
  <si>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</si>
  <si>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</si>
  <si>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</si>
  <si>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</si>
  <si>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</si>
  <si>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</si>
  <si>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</si>
  <si>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</si>
  <si>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</si>
  <si>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</si>
  <si>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</si>
  <si>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</si>
  <si>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</si>
  <si>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</si>
  <si>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</si>
  <si>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</si>
  <si>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</si>
  <si>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</si>
  <si>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</si>
  <si>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</si>
  <si>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</si>
  <si>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</si>
  <si>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</si>
  <si>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</si>
  <si>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</si>
  <si>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</si>
  <si>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</si>
  <si>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</si>
  <si>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</si>
  <si>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</si>
  <si>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</si>
  <si>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</si>
  <si>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</si>
  <si>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</si>
  <si>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</si>
  <si>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</si>
  <si>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</si>
  <si>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</si>
  <si>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</si>
  <si>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</si>
  <si>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</si>
  <si>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</si>
  <si>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</si>
  <si>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</si>
  <si>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</si>
  <si>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</si>
  <si>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</si>
  <si>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</si>
  <si>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</si>
  <si>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</si>
  <si>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</si>
  <si>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</si>
  <si>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</si>
  <si>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</si>
  <si>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</si>
  <si>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</si>
  <si>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</si>
  <si>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</si>
  <si>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</si>
  <si>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</si>
  <si>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</si>
  <si>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</si>
  <si>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</si>
  <si>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</si>
  <si>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</si>
  <si>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</si>
  <si>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</si>
  <si>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</si>
  <si>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</si>
  <si>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</si>
  <si>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</si>
  <si>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</si>
  <si>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</si>
  <si>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</si>
  <si>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</si>
  <si>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</si>
  <si>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</si>
  <si>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</si>
  <si>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</si>
  <si>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</si>
  <si>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</si>
  <si>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</si>
  <si>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</si>
  <si>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</si>
  <si>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</si>
  <si>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</si>
  <si>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</si>
  <si>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</si>
  <si>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</si>
  <si>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</si>
  <si>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</si>
  <si>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</si>
  <si>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</si>
  <si>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</si>
  <si>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</si>
  <si>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</si>
  <si>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</si>
  <si>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</si>
  <si>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</si>
  <si>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</si>
  <si>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</si>
  <si>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</si>
  <si>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</si>
  <si>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</si>
  <si>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</si>
  <si>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</si>
  <si>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</si>
  <si>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</si>
  <si>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</si>
  <si>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</si>
  <si>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</si>
  <si>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</si>
  <si>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</si>
  <si>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</si>
  <si>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</si>
  <si>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</si>
  <si>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</si>
  <si>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</si>
  <si>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</si>
  <si>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</si>
  <si>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</si>
  <si>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</si>
  <si>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</si>
  <si>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</si>
  <si>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</si>
  <si>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</si>
  <si>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</si>
  <si>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</si>
  <si>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</si>
  <si>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</si>
  <si>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</si>
  <si>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</si>
  <si>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</si>
  <si>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</si>
  <si>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</si>
  <si>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</si>
  <si>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</si>
  <si>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</si>
  <si>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</si>
  <si>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</si>
  <si>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</si>
  <si>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</si>
  <si>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</si>
  <si>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</si>
  <si>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</si>
  <si>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</si>
  <si>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</si>
  <si>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</si>
  <si>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</si>
  <si>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</si>
  <si>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</si>
  <si>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</si>
  <si>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</si>
  <si>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</si>
  <si>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</si>
  <si>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</si>
  <si>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</si>
  <si>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</si>
  <si>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</si>
  <si>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</si>
  <si>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</si>
  <si>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</si>
  <si>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</si>
  <si>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</si>
  <si>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</si>
  <si>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</si>
  <si>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</si>
  <si>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</si>
  <si>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</si>
  <si>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</si>
  <si>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</si>
  <si>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</si>
  <si>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</si>
  <si>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</si>
  <si>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</si>
  <si>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</si>
  <si>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</si>
  <si>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</si>
  <si>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</si>
  <si>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</si>
  <si>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</si>
  <si>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</si>
  <si>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</si>
  <si>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</si>
  <si>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</si>
  <si>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</si>
  <si>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</si>
  <si>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</si>
  <si>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</si>
  <si>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</si>
  <si>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</si>
  <si>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</si>
  <si>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</si>
  <si>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</si>
  <si>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</si>
  <si>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</si>
  <si>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</si>
  <si>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</si>
  <si>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</si>
  <si>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</si>
  <si>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</si>
  <si>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</si>
  <si>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</si>
  <si>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</si>
  <si>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</si>
  <si>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</si>
  <si>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</si>
  <si>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</si>
  <si>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</si>
  <si>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</si>
  <si>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</si>
  <si>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</si>
  <si>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</si>
  <si>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</si>
  <si>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</si>
  <si>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</si>
  <si>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</si>
  <si>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</si>
  <si>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</si>
  <si>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</si>
  <si>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</si>
  <si>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</si>
  <si>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</si>
  <si>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</si>
  <si>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</si>
  <si>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</si>
  <si>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</si>
  <si>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</si>
  <si>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</si>
  <si>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</si>
  <si>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</si>
  <si>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</si>
  <si>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</si>
  <si>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</si>
  <si>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</si>
  <si>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</si>
  <si>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</si>
  <si>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</si>
  <si>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</si>
  <si>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</si>
  <si>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</si>
  <si>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</si>
  <si>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</si>
  <si>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</si>
  <si>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</si>
  <si>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</si>
  <si>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</si>
  <si>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</si>
  <si>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</si>
  <si>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</si>
  <si>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</si>
  <si>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</si>
  <si>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</si>
  <si>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</si>
  <si>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</si>
  <si>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</si>
  <si>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</si>
  <si>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</si>
  <si>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</si>
  <si>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</si>
  <si>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</si>
  <si>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</si>
  <si>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</si>
  <si>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</si>
  <si>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</si>
  <si>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</si>
  <si>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</si>
  <si>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</si>
  <si>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</si>
  <si>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</si>
  <si>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</si>
  <si>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</si>
  <si>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</si>
  <si>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</si>
  <si>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</si>
  <si>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</si>
  <si>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</si>
  <si>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</si>
  <si>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</si>
  <si>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</si>
  <si>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</si>
  <si>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</si>
  <si>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</si>
  <si>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</si>
  <si>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</si>
  <si>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</si>
  <si>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</si>
  <si>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</si>
  <si>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</si>
  <si>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</si>
  <si>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</si>
  <si>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</si>
  <si>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</si>
  <si>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</si>
  <si>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</si>
  <si>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</si>
  <si>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</si>
  <si>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</si>
  <si>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</si>
  <si>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</si>
  <si>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</si>
  <si>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</si>
  <si>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</si>
  <si>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</si>
  <si>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</si>
  <si>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</si>
  <si>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</si>
  <si>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</si>
  <si>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</si>
  <si>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</si>
  <si>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</si>
  <si>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</si>
  <si>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</si>
  <si>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</si>
  <si>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</si>
  <si>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</si>
  <si>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</si>
  <si>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</si>
  <si>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</si>
  <si>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</si>
  <si>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</si>
  <si>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</si>
  <si>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</si>
  <si>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</si>
  <si>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</si>
  <si>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</si>
  <si>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</si>
  <si>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</si>
  <si>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</si>
  <si>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</si>
  <si>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</si>
  <si>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</si>
  <si>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</si>
  <si>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</si>
  <si>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</si>
  <si>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</si>
  <si>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</si>
  <si>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</si>
  <si>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</si>
  <si>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</si>
  <si>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</si>
  <si>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</si>
  <si>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</si>
  <si>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</si>
  <si>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</si>
  <si>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</si>
  <si>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</si>
  <si>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</si>
  <si>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</si>
  <si>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</si>
  <si>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</si>
  <si>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</si>
  <si>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</si>
  <si>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</si>
  <si>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</si>
  <si>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</si>
  <si>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</si>
  <si>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</si>
  <si>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</si>
  <si>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</si>
  <si>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</si>
  <si>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</si>
  <si>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</si>
  <si>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</si>
  <si>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</si>
  <si>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</si>
  <si>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</si>
  <si>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</si>
  <si>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</si>
  <si>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</si>
  <si>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</si>
  <si>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</si>
  <si>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</si>
  <si>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</si>
  <si>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</si>
  <si>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</si>
  <si>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</si>
  <si>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</si>
  <si>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</si>
  <si>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</si>
  <si>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</si>
  <si>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</si>
  <si>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</si>
  <si>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</si>
  <si>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</si>
  <si>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</si>
  <si>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</si>
  <si>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</si>
  <si>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</si>
  <si>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</si>
  <si>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</si>
  <si>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</si>
  <si>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</si>
  <si>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</si>
  <si>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</si>
  <si>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</si>
  <si>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</si>
  <si>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</si>
  <si>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</si>
  <si>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</si>
  <si>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</si>
  <si>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</si>
  <si>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</si>
  <si>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</si>
  <si>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</si>
  <si>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</si>
  <si>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</si>
  <si>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</si>
  <si>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</si>
  <si>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</si>
  <si>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</si>
  <si>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</si>
  <si>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</si>
  <si>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</si>
  <si>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</si>
  <si>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</si>
  <si>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</si>
  <si>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</si>
  <si>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</si>
  <si>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</si>
  <si>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</si>
  <si>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</si>
  <si>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</si>
  <si>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</si>
  <si>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</si>
  <si>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</si>
  <si>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</si>
  <si>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</si>
  <si>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</si>
  <si>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</si>
  <si>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</si>
  <si>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</si>
  <si>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</si>
  <si>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</si>
  <si>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</si>
  <si>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</si>
  <si>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</si>
  <si>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</si>
  <si>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</si>
  <si>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</si>
  <si>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</si>
  <si>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</si>
  <si>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</si>
  <si>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</si>
  <si>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</si>
  <si>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</si>
  <si>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</si>
  <si>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</si>
  <si>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</si>
  <si>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</si>
  <si>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</si>
  <si>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</si>
  <si>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</si>
  <si>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</si>
  <si>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</si>
  <si>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</si>
  <si>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</si>
  <si>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</si>
  <si>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</si>
  <si>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</si>
  <si>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</si>
  <si>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</si>
  <si>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</si>
  <si>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</si>
  <si>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</si>
  <si>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</si>
  <si>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</si>
  <si>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</si>
  <si>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</si>
  <si>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</si>
  <si>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</si>
  <si>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</si>
  <si>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</si>
  <si>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</si>
  <si>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</si>
  <si>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</si>
  <si>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</si>
  <si>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</si>
  <si>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</si>
  <si>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</si>
  <si>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</si>
  <si>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</si>
  <si>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</si>
  <si>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</si>
  <si>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</si>
  <si>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</si>
  <si>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</si>
  <si>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</si>
  <si>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</si>
  <si>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</si>
  <si>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</si>
  <si>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</si>
  <si>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</si>
  <si>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</si>
  <si>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</si>
  <si>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</si>
  <si>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</si>
  <si>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</si>
  <si>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</si>
  <si>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</si>
  <si>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</si>
  <si>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</si>
  <si>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</si>
  <si>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</si>
  <si>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</si>
  <si>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</si>
  <si>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</si>
  <si>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</si>
  <si>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</si>
  <si>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</si>
  <si>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</si>
  <si>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</si>
  <si>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</si>
  <si>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</si>
  <si>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</si>
  <si>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</si>
  <si>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</si>
  <si>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</si>
  <si>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</si>
  <si>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</si>
  <si>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</si>
  <si>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</si>
  <si>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</si>
  <si>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</si>
  <si>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</si>
  <si>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</si>
  <si>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</si>
  <si>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</si>
  <si>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</si>
  <si>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</si>
  <si>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</si>
  <si>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</si>
  <si>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</si>
  <si>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</si>
  <si>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</si>
  <si>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</si>
  <si>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</si>
  <si>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</si>
  <si>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……………………………………………………………</t>
  </si>
  <si>
    <t>Hon. Minister of Finance</t>
  </si>
  <si>
    <t>Abuja. Nigeria.</t>
  </si>
  <si>
    <t>Cost of Collections - FIRS</t>
  </si>
  <si>
    <t>Cost of Collection - DPR</t>
  </si>
  <si>
    <t>₦</t>
  </si>
  <si>
    <t>Summary of Gross Revenue Allocation by Federation Account Allocation Committee for the Month of June, 2018 Shared in July, 2018</t>
  </si>
  <si>
    <t>Transfer to Excess ECA</t>
  </si>
  <si>
    <t>Distribution of Revenue Allocation to FGN by Federation Account Allocation Committee for the Month of June, 2018 Shared in July, 2018</t>
  </si>
  <si>
    <t>9 (4 + 5 +6+7+8)</t>
  </si>
  <si>
    <t>Distribution of Revenue Allocation to State Governments by Federation Account Allocation Committee for the month of June,2018 Shared in July, 2018</t>
  </si>
  <si>
    <t>FCT, ABUJA</t>
  </si>
  <si>
    <t>Total LGCs</t>
  </si>
  <si>
    <t>Summary of Distribution of Revenue Allocation to Local Government Councils by Federation Account Allocation Committee for the month of June, 2018 Shared in July, 2018</t>
  </si>
  <si>
    <t>9(3+4+5+6+7+8)</t>
  </si>
  <si>
    <t>10=(6-7-8-9)</t>
  </si>
  <si>
    <t>Mrs. Kemi Adeosun</t>
  </si>
  <si>
    <t>15=6+11+12+13+14</t>
  </si>
  <si>
    <t>16=10+11+12+13+14</t>
  </si>
  <si>
    <r>
      <t xml:space="preserve">*   Other Deductions cover; </t>
    </r>
    <r>
      <rPr>
        <b/>
        <sz val="14"/>
        <rFont val="Times New Roman"/>
        <family val="1"/>
      </rPr>
      <t>National Water Rehabilitation Projects, National Agricultural Technology Support Programme, Salary Bailout,</t>
    </r>
  </si>
  <si>
    <r>
      <t xml:space="preserve">Distribution of </t>
    </r>
    <r>
      <rPr>
        <b/>
        <sz val="14"/>
        <color indexed="8"/>
        <rFont val="Calibri"/>
        <family val="2"/>
      </rPr>
      <t>₦</t>
    </r>
    <r>
      <rPr>
        <b/>
        <sz val="14"/>
        <color indexed="8"/>
        <rFont val="Times New Roman"/>
        <family val="1"/>
      </rPr>
      <t>24.691Billion Being FOREX Distribution for the Month</t>
    </r>
  </si>
  <si>
    <r>
      <t xml:space="preserve">Distribution of </t>
    </r>
    <r>
      <rPr>
        <b/>
        <sz val="14"/>
        <color indexed="8"/>
        <rFont val="Calibri"/>
        <family val="2"/>
      </rPr>
      <t>₦</t>
    </r>
    <r>
      <rPr>
        <b/>
        <sz val="14"/>
        <color indexed="8"/>
        <rFont val="Times New Roman"/>
        <family val="1"/>
      </rPr>
      <t>17.157Billion Being FOREX Distribution for the Month</t>
    </r>
  </si>
  <si>
    <r>
      <t xml:space="preserve">Distribution of </t>
    </r>
    <r>
      <rPr>
        <b/>
        <sz val="14"/>
        <color indexed="8"/>
        <rFont val="Calibri"/>
        <family val="2"/>
      </rPr>
      <t>₦</t>
    </r>
    <r>
      <rPr>
        <b/>
        <sz val="13.7"/>
        <color indexed="8"/>
        <rFont val="Times New Roman"/>
        <family val="1"/>
      </rPr>
      <t>7.320Billion</t>
    </r>
    <r>
      <rPr>
        <b/>
        <sz val="14"/>
        <color indexed="8"/>
        <rFont val="Times New Roman"/>
        <family val="1"/>
      </rPr>
      <t xml:space="preserve"> From Excess Bank Charges Recovered</t>
    </r>
  </si>
  <si>
    <r>
      <t xml:space="preserve">Distribution of </t>
    </r>
    <r>
      <rPr>
        <b/>
        <sz val="14"/>
        <color indexed="8"/>
        <rFont val="Calibri"/>
        <family val="2"/>
      </rPr>
      <t>₦</t>
    </r>
    <r>
      <rPr>
        <b/>
        <sz val="14"/>
        <color indexed="8"/>
        <rFont val="Times New Roman"/>
        <family val="1"/>
      </rPr>
      <t>17.157Billion from FOREX Equalisation</t>
    </r>
  </si>
  <si>
    <r>
      <t xml:space="preserve">Distribution of </t>
    </r>
    <r>
      <rPr>
        <b/>
        <sz val="14"/>
        <color indexed="8"/>
        <rFont val="Calibri"/>
        <family val="2"/>
      </rPr>
      <t>₦</t>
    </r>
    <r>
      <rPr>
        <b/>
        <sz val="14"/>
        <color indexed="8"/>
        <rFont val="Times New Roman"/>
        <family val="1"/>
      </rPr>
      <t>24.691Billion from FOREX Equalisation</t>
    </r>
  </si>
  <si>
    <t>Distribution of Revenue Allocation to Local Government Councils by Federation Account Allocation Committee for the Month of June, 2018 Shared in July, 2018</t>
  </si>
  <si>
    <t>Distribution of ₦17.157B Being FOREX Distribution for the Month</t>
  </si>
  <si>
    <t>Distribution of ₦24.691B Being FOREX Distribution for the Month</t>
  </si>
  <si>
    <r>
      <t xml:space="preserve">Distribution of </t>
    </r>
    <r>
      <rPr>
        <b/>
        <sz val="10"/>
        <color indexed="8"/>
        <rFont val="Calibri"/>
        <family val="2"/>
      </rPr>
      <t>₦</t>
    </r>
    <r>
      <rPr>
        <b/>
        <sz val="10"/>
        <color indexed="8"/>
        <rFont val="Times New Roman"/>
        <family val="1"/>
      </rPr>
      <t>7.320Billion From Excess Bank Charges Recovered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</si>
</sst>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</numFmts>
  <fonts count="4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b/>
      <u/>
      <sz val="20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4"/>
      <name val="Calibri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u/>
      <sz val="14"/>
      <name val="Times New Roman"/>
      <family val="1"/>
    </font>
    <font>
      <sz val="12"/>
      <name val="Aerial"/>
    </font>
    <font>
      <b/>
      <sz val="11"/>
      <name val="Aerial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b/>
      <sz val="9"/>
      <name val="Aerial"/>
    </font>
    <font>
      <b/>
      <sz val="10"/>
      <name val="Aerial"/>
    </font>
    <font>
      <b/>
      <sz val="8"/>
      <name val="Aerial"/>
    </font>
    <font>
      <b/>
      <sz val="14"/>
      <color indexed="8"/>
      <name val="Calibri"/>
      <family val="2"/>
    </font>
    <font>
      <b/>
      <sz val="13.7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8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0" fontId="0" fillId="0" borderId="0" xfId="0" applyBorder="1"/>
    <xf numFmtId="0" fontId="9" fillId="0" borderId="0" xfId="0" applyFont="1"/>
    <xf numFmtId="0" fontId="2" fillId="0" borderId="6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8" fillId="0" borderId="0" xfId="0" applyFont="1" applyAlignment="1"/>
    <xf numFmtId="0" fontId="13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43" fontId="12" fillId="0" borderId="0" xfId="1" applyFont="1" applyBorder="1" applyAlignment="1"/>
    <xf numFmtId="43" fontId="12" fillId="0" borderId="0" xfId="1" applyFont="1" applyBorder="1" applyAlignment="1">
      <alignment horizontal="center"/>
    </xf>
    <xf numFmtId="0" fontId="7" fillId="0" borderId="1" xfId="0" applyFont="1" applyBorder="1"/>
    <xf numFmtId="164" fontId="9" fillId="0" borderId="0" xfId="0" applyNumberFormat="1" applyFont="1" applyAlignment="1">
      <alignment horizontal="right"/>
    </xf>
    <xf numFmtId="43" fontId="12" fillId="0" borderId="0" xfId="1" applyFont="1" applyAlignment="1">
      <alignment horizontal="center"/>
    </xf>
    <xf numFmtId="0" fontId="15" fillId="0" borderId="0" xfId="0" applyFont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/>
    <xf numFmtId="0" fontId="16" fillId="0" borderId="11" xfId="0" applyFont="1" applyBorder="1" applyAlignment="1"/>
    <xf numFmtId="0" fontId="16" fillId="0" borderId="11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3" fontId="16" fillId="0" borderId="0" xfId="1" applyFont="1" applyBorder="1" applyAlignment="1"/>
    <xf numFmtId="0" fontId="7" fillId="0" borderId="1" xfId="0" applyFont="1" applyBorder="1" applyAlignment="1">
      <alignment wrapText="1"/>
    </xf>
    <xf numFmtId="0" fontId="17" fillId="0" borderId="5" xfId="0" quotePrefix="1" applyFont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164" fontId="12" fillId="0" borderId="0" xfId="0" applyNumberFormat="1" applyFont="1" applyAlignment="1">
      <alignment horizontal="right"/>
    </xf>
    <xf numFmtId="43" fontId="18" fillId="0" borderId="1" xfId="1" applyFont="1" applyFill="1" applyBorder="1" applyAlignment="1">
      <alignment horizontal="right" wrapText="1"/>
    </xf>
    <xf numFmtId="43" fontId="19" fillId="0" borderId="1" xfId="1" applyFont="1" applyFill="1" applyBorder="1" applyAlignment="1">
      <alignment horizontal="right" wrapText="1"/>
    </xf>
    <xf numFmtId="43" fontId="18" fillId="0" borderId="1" xfId="1" applyFont="1" applyFill="1" applyBorder="1" applyAlignment="1">
      <alignment horizontal="center" wrapText="1"/>
    </xf>
    <xf numFmtId="0" fontId="22" fillId="0" borderId="0" xfId="0" applyFont="1"/>
    <xf numFmtId="43" fontId="22" fillId="0" borderId="0" xfId="0" applyNumberFormat="1" applyFont="1" applyBorder="1"/>
    <xf numFmtId="43" fontId="22" fillId="0" borderId="0" xfId="0" applyNumberFormat="1" applyFont="1"/>
    <xf numFmtId="43" fontId="22" fillId="0" borderId="0" xfId="0" applyNumberFormat="1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164" fontId="22" fillId="0" borderId="0" xfId="0" applyNumberFormat="1" applyFont="1" applyBorder="1"/>
    <xf numFmtId="0" fontId="24" fillId="0" borderId="0" xfId="0" applyFont="1" applyFill="1" applyBorder="1"/>
    <xf numFmtId="164" fontId="22" fillId="0" borderId="0" xfId="0" applyNumberFormat="1" applyFont="1"/>
    <xf numFmtId="0" fontId="23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0" xfId="0" applyFont="1" applyBorder="1"/>
    <xf numFmtId="0" fontId="21" fillId="0" borderId="1" xfId="0" applyFont="1" applyBorder="1" applyAlignment="1">
      <alignment horizontal="center" wrapText="1"/>
    </xf>
    <xf numFmtId="0" fontId="21" fillId="0" borderId="7" xfId="0" applyFont="1" applyFill="1" applyBorder="1" applyAlignment="1">
      <alignment horizontal="center" wrapText="1"/>
    </xf>
    <xf numFmtId="0" fontId="19" fillId="4" borderId="8" xfId="2" applyFont="1" applyFill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0" fillId="0" borderId="1" xfId="0" applyFont="1" applyBorder="1"/>
    <xf numFmtId="0" fontId="21" fillId="0" borderId="5" xfId="0" quotePrefix="1" applyFont="1" applyBorder="1" applyAlignment="1">
      <alignment horizontal="center"/>
    </xf>
    <xf numFmtId="0" fontId="21" fillId="0" borderId="0" xfId="0" quotePrefix="1" applyFont="1" applyBorder="1" applyAlignment="1">
      <alignment horizontal="center"/>
    </xf>
    <xf numFmtId="0" fontId="20" fillId="0" borderId="1" xfId="0" applyFont="1" applyBorder="1" applyAlignment="1"/>
    <xf numFmtId="43" fontId="20" fillId="0" borderId="1" xfId="1" applyFont="1" applyBorder="1"/>
    <xf numFmtId="43" fontId="20" fillId="0" borderId="6" xfId="1" applyFont="1" applyBorder="1"/>
    <xf numFmtId="43" fontId="20" fillId="0" borderId="0" xfId="1" applyFont="1" applyBorder="1"/>
    <xf numFmtId="43" fontId="20" fillId="0" borderId="0" xfId="0" applyNumberFormat="1" applyFont="1" applyBorder="1"/>
    <xf numFmtId="0" fontId="21" fillId="0" borderId="5" xfId="0" applyFont="1" applyBorder="1" applyAlignment="1"/>
    <xf numFmtId="43" fontId="21" fillId="0" borderId="1" xfId="1" applyFont="1" applyBorder="1"/>
    <xf numFmtId="43" fontId="21" fillId="0" borderId="0" xfId="1" applyFont="1" applyBorder="1"/>
    <xf numFmtId="164" fontId="20" fillId="0" borderId="0" xfId="0" applyNumberFormat="1" applyFont="1"/>
    <xf numFmtId="0" fontId="16" fillId="0" borderId="0" xfId="0" applyFont="1" applyBorder="1" applyAlignment="1"/>
    <xf numFmtId="0" fontId="17" fillId="0" borderId="0" xfId="0" quotePrefix="1" applyFont="1" applyBorder="1" applyAlignment="1">
      <alignment horizontal="center"/>
    </xf>
    <xf numFmtId="43" fontId="20" fillId="0" borderId="0" xfId="1" applyFont="1" applyFill="1" applyBorder="1" applyAlignment="1"/>
    <xf numFmtId="43" fontId="21" fillId="0" borderId="0" xfId="1" applyFont="1" applyFill="1" applyBorder="1" applyAlignment="1"/>
    <xf numFmtId="43" fontId="28" fillId="0" borderId="0" xfId="1" quotePrefix="1" applyFont="1" applyBorder="1" applyAlignment="1">
      <alignment horizontal="center"/>
    </xf>
    <xf numFmtId="43" fontId="29" fillId="0" borderId="0" xfId="1" applyFont="1" applyBorder="1" applyAlignment="1"/>
    <xf numFmtId="0" fontId="21" fillId="0" borderId="3" xfId="0" applyFont="1" applyBorder="1" applyAlignment="1">
      <alignment vertical="center"/>
    </xf>
    <xf numFmtId="0" fontId="26" fillId="0" borderId="0" xfId="0" applyFont="1" applyFill="1" applyBorder="1"/>
    <xf numFmtId="0" fontId="12" fillId="0" borderId="0" xfId="0" applyFont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9" fontId="20" fillId="0" borderId="1" xfId="0" applyNumberFormat="1" applyFont="1" applyBorder="1"/>
    <xf numFmtId="37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/>
    <xf numFmtId="40" fontId="20" fillId="0" borderId="1" xfId="0" applyNumberFormat="1" applyFont="1" applyBorder="1"/>
    <xf numFmtId="43" fontId="20" fillId="0" borderId="2" xfId="1" applyFont="1" applyBorder="1"/>
    <xf numFmtId="0" fontId="20" fillId="0" borderId="1" xfId="0" applyFont="1" applyBorder="1" applyAlignment="1">
      <alignment horizontal="center"/>
    </xf>
    <xf numFmtId="43" fontId="21" fillId="0" borderId="4" xfId="1" applyFont="1" applyBorder="1"/>
    <xf numFmtId="43" fontId="20" fillId="0" borderId="0" xfId="0" applyNumberFormat="1" applyFont="1"/>
    <xf numFmtId="0" fontId="20" fillId="0" borderId="0" xfId="0" applyFont="1" applyAlignment="1">
      <alignment horizontal="right"/>
    </xf>
    <xf numFmtId="0" fontId="21" fillId="0" borderId="0" xfId="0" applyFont="1"/>
    <xf numFmtId="165" fontId="33" fillId="0" borderId="1" xfId="1" applyNumberFormat="1" applyFont="1" applyBorder="1" applyAlignment="1">
      <alignment horizontal="left"/>
    </xf>
    <xf numFmtId="165" fontId="33" fillId="0" borderId="1" xfId="1" applyNumberFormat="1" applyFont="1" applyBorder="1" applyAlignment="1">
      <alignment horizontal="left" vertical="top"/>
    </xf>
    <xf numFmtId="43" fontId="33" fillId="0" borderId="1" xfId="1" applyFont="1" applyBorder="1" applyAlignment="1">
      <alignment horizontal="left" vertical="top"/>
    </xf>
    <xf numFmtId="43" fontId="33" fillId="0" borderId="1" xfId="1" applyFont="1" applyBorder="1" applyAlignment="1">
      <alignment horizontal="center"/>
    </xf>
    <xf numFmtId="43" fontId="33" fillId="0" borderId="1" xfId="1" applyFont="1" applyBorder="1"/>
    <xf numFmtId="43" fontId="33" fillId="0" borderId="1" xfId="1" applyFont="1" applyBorder="1" applyAlignment="1">
      <alignment wrapText="1"/>
    </xf>
    <xf numFmtId="43" fontId="33" fillId="0" borderId="1" xfId="1" applyFont="1" applyBorder="1" applyAlignment="1">
      <alignment horizontal="center" wrapText="1"/>
    </xf>
    <xf numFmtId="0" fontId="34" fillId="0" borderId="5" xfId="0" quotePrefix="1" applyFont="1" applyBorder="1" applyAlignment="1">
      <alignment horizontal="center"/>
    </xf>
    <xf numFmtId="165" fontId="20" fillId="0" borderId="1" xfId="1" applyNumberFormat="1" applyFont="1" applyBorder="1" applyAlignment="1">
      <alignment horizontal="left"/>
    </xf>
    <xf numFmtId="165" fontId="20" fillId="0" borderId="1" xfId="1" applyNumberFormat="1" applyFont="1" applyBorder="1"/>
    <xf numFmtId="164" fontId="0" fillId="0" borderId="0" xfId="0" applyNumberFormat="1"/>
    <xf numFmtId="43" fontId="20" fillId="0" borderId="2" xfId="0" applyNumberFormat="1" applyFont="1" applyBorder="1"/>
    <xf numFmtId="0" fontId="4" fillId="0" borderId="0" xfId="0" applyFont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43" fontId="11" fillId="0" borderId="1" xfId="1" applyFont="1" applyFill="1" applyBorder="1" applyAlignment="1">
      <alignment horizontal="right" wrapText="1"/>
    </xf>
    <xf numFmtId="0" fontId="34" fillId="0" borderId="1" xfId="0" quotePrefix="1" applyFont="1" applyBorder="1" applyAlignment="1">
      <alignment horizontal="center"/>
    </xf>
    <xf numFmtId="164" fontId="21" fillId="0" borderId="0" xfId="0" applyNumberFormat="1" applyFont="1"/>
    <xf numFmtId="164" fontId="35" fillId="0" borderId="0" xfId="0" applyNumberFormat="1" applyFont="1"/>
    <xf numFmtId="43" fontId="23" fillId="0" borderId="1" xfId="1" applyFont="1" applyBorder="1"/>
    <xf numFmtId="0" fontId="12" fillId="0" borderId="0" xfId="0" applyFont="1" applyAlignment="1">
      <alignment horizontal="center"/>
    </xf>
    <xf numFmtId="43" fontId="21" fillId="0" borderId="1" xfId="1" applyFont="1" applyFill="1" applyBorder="1" applyAlignment="1"/>
    <xf numFmtId="166" fontId="20" fillId="0" borderId="6" xfId="1" applyNumberFormat="1" applyFont="1" applyBorder="1"/>
    <xf numFmtId="43" fontId="36" fillId="0" borderId="0" xfId="1" applyFont="1" applyBorder="1" applyAlignment="1"/>
    <xf numFmtId="43" fontId="37" fillId="0" borderId="0" xfId="1" applyFont="1" applyBorder="1" applyAlignment="1"/>
    <xf numFmtId="40" fontId="20" fillId="0" borderId="0" xfId="0" applyNumberFormat="1" applyFont="1" applyBorder="1"/>
    <xf numFmtId="43" fontId="38" fillId="0" borderId="0" xfId="1" applyFont="1" applyBorder="1" applyAlignment="1"/>
    <xf numFmtId="43" fontId="18" fillId="0" borderId="0" xfId="1" applyFont="1" applyFill="1" applyBorder="1" applyAlignment="1">
      <alignment horizontal="right" wrapText="1"/>
    </xf>
    <xf numFmtId="0" fontId="42" fillId="4" borderId="12" xfId="2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4" fillId="0" borderId="0" xfId="0" applyFont="1" applyBorder="1" applyAlignment="1">
      <alignment horizontal="left" wrapText="1"/>
    </xf>
    <xf numFmtId="0" fontId="27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5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5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19" fillId="4" borderId="12" xfId="2" applyFont="1" applyFill="1" applyBorder="1" applyAlignment="1">
      <alignment horizontal="center" wrapText="1"/>
    </xf>
    <xf numFmtId="0" fontId="19" fillId="4" borderId="13" xfId="2" applyFont="1" applyFill="1" applyBorder="1" applyAlignment="1">
      <alignment horizontal="center" wrapText="1"/>
    </xf>
    <xf numFmtId="0" fontId="41" fillId="4" borderId="12" xfId="2" applyFont="1" applyFill="1" applyBorder="1" applyAlignment="1">
      <alignment horizontal="center" wrapText="1"/>
    </xf>
    <xf numFmtId="0" fontId="41" fillId="4" borderId="13" xfId="2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43" fontId="31" fillId="0" borderId="5" xfId="1" applyFont="1" applyBorder="1" applyAlignment="1">
      <alignment horizontal="center"/>
    </xf>
    <xf numFmtId="43" fontId="31" fillId="0" borderId="9" xfId="1" applyFont="1" applyBorder="1" applyAlignment="1">
      <alignment horizontal="center"/>
    </xf>
    <xf numFmtId="43" fontId="31" fillId="0" borderId="2" xfId="1" applyFont="1" applyBorder="1" applyAlignment="1">
      <alignment horizontal="center"/>
    </xf>
    <xf numFmtId="0" fontId="32" fillId="0" borderId="1" xfId="0" applyFont="1" applyBorder="1" applyAlignment="1">
      <alignment horizontal="center" wrapText="1"/>
    </xf>
    <xf numFmtId="165" fontId="20" fillId="0" borderId="1" xfId="1" applyNumberFormat="1" applyFont="1" applyBorder="1" applyAlignment="1">
      <alignment horizontal="center"/>
    </xf>
    <xf numFmtId="43" fontId="33" fillId="0" borderId="5" xfId="1" applyFont="1" applyBorder="1" applyAlignment="1">
      <alignment horizontal="left"/>
    </xf>
    <xf numFmtId="43" fontId="33" fillId="0" borderId="9" xfId="1" applyFont="1" applyBorder="1" applyAlignment="1">
      <alignment horizontal="left"/>
    </xf>
    <xf numFmtId="43" fontId="33" fillId="0" borderId="2" xfId="1" applyFont="1" applyBorder="1" applyAlignment="1">
      <alignment horizontal="left"/>
    </xf>
  </cellXfs>
  <cellStyles count="3">
    <cellStyle name="Comma" xfId="1" builtinId="3"/>
    <cellStyle name="Normal" xfId="0" builtinId="0"/>
    <cellStyle name="Normal_TOTALDATA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8</v>
      </c>
      <c r="C1">
        <f ca="1">YEAR(NOW())</f>
        <v>2018</v>
      </c>
    </row>
    <row r="2" spans="1:8" ht="23.1" customHeight="1"/>
    <row r="3" spans="1:8" ht="23.1" customHeight="1">
      <c r="B3" t="s">
        <v>793</v>
      </c>
      <c r="F3" t="s">
        <v>794</v>
      </c>
    </row>
    <row r="4" spans="1:8" ht="23.1" customHeight="1">
      <c r="B4" t="s">
        <v>790</v>
      </c>
      <c r="C4" t="s">
        <v>791</v>
      </c>
      <c r="D4" t="s">
        <v>792</v>
      </c>
      <c r="F4" t="s">
        <v>790</v>
      </c>
      <c r="G4" t="s">
        <v>791</v>
      </c>
      <c r="H4" t="s">
        <v>792</v>
      </c>
    </row>
    <row r="5" spans="1:8" ht="23.1" customHeight="1">
      <c r="B5" s="22" t="e">
        <f>IF(G5=1,F5-1,F5)</f>
        <v>#REF!</v>
      </c>
      <c r="C5" s="2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24" t="e">
        <f>LOOKUP(C5,A8:B19)</f>
        <v>#REF!</v>
      </c>
      <c r="F6" s="24" t="e">
        <f>IF(G5=1,LOOKUP(G5,E8:F19),LOOKUP(G5,A8:B19))</f>
        <v>#REF!</v>
      </c>
    </row>
    <row r="8" spans="1:8">
      <c r="A8">
        <v>1</v>
      </c>
      <c r="B8" s="25" t="e">
        <f>D8&amp;"-"&amp;RIGHT(B$5,2)</f>
        <v>#REF!</v>
      </c>
      <c r="D8" s="23" t="s">
        <v>803</v>
      </c>
      <c r="E8">
        <v>1</v>
      </c>
      <c r="F8" s="25" t="e">
        <f>D8&amp;"-"&amp;RIGHT(F$5,2)</f>
        <v>#REF!</v>
      </c>
    </row>
    <row r="9" spans="1:8">
      <c r="A9">
        <v>2</v>
      </c>
      <c r="B9" s="25" t="e">
        <f t="shared" ref="B9:B19" si="0">D9&amp;"-"&amp;RIGHT(B$5,2)</f>
        <v>#REF!</v>
      </c>
      <c r="D9" s="23" t="s">
        <v>804</v>
      </c>
      <c r="E9">
        <v>2</v>
      </c>
      <c r="F9" s="25" t="e">
        <f t="shared" ref="F9:F19" si="1">D9&amp;"-"&amp;RIGHT(F$5,2)</f>
        <v>#REF!</v>
      </c>
    </row>
    <row r="10" spans="1:8">
      <c r="A10">
        <v>3</v>
      </c>
      <c r="B10" s="25" t="e">
        <f t="shared" si="0"/>
        <v>#REF!</v>
      </c>
      <c r="D10" s="23" t="s">
        <v>805</v>
      </c>
      <c r="E10">
        <v>3</v>
      </c>
      <c r="F10" s="25" t="e">
        <f t="shared" si="1"/>
        <v>#REF!</v>
      </c>
    </row>
    <row r="11" spans="1:8">
      <c r="A11">
        <v>4</v>
      </c>
      <c r="B11" s="25" t="e">
        <f t="shared" si="0"/>
        <v>#REF!</v>
      </c>
      <c r="D11" s="23" t="s">
        <v>806</v>
      </c>
      <c r="E11">
        <v>4</v>
      </c>
      <c r="F11" s="25" t="e">
        <f t="shared" si="1"/>
        <v>#REF!</v>
      </c>
    </row>
    <row r="12" spans="1:8">
      <c r="A12">
        <v>5</v>
      </c>
      <c r="B12" s="25" t="e">
        <f t="shared" si="0"/>
        <v>#REF!</v>
      </c>
      <c r="D12" s="23" t="s">
        <v>795</v>
      </c>
      <c r="E12">
        <v>5</v>
      </c>
      <c r="F12" s="25" t="e">
        <f t="shared" si="1"/>
        <v>#REF!</v>
      </c>
    </row>
    <row r="13" spans="1:8">
      <c r="A13">
        <v>6</v>
      </c>
      <c r="B13" s="25" t="e">
        <f t="shared" si="0"/>
        <v>#REF!</v>
      </c>
      <c r="D13" s="23" t="s">
        <v>796</v>
      </c>
      <c r="E13">
        <v>6</v>
      </c>
      <c r="F13" s="25" t="e">
        <f t="shared" si="1"/>
        <v>#REF!</v>
      </c>
    </row>
    <row r="14" spans="1:8">
      <c r="A14">
        <v>7</v>
      </c>
      <c r="B14" s="25" t="e">
        <f t="shared" si="0"/>
        <v>#REF!</v>
      </c>
      <c r="D14" s="23" t="s">
        <v>797</v>
      </c>
      <c r="E14">
        <v>7</v>
      </c>
      <c r="F14" s="25" t="e">
        <f t="shared" si="1"/>
        <v>#REF!</v>
      </c>
    </row>
    <row r="15" spans="1:8">
      <c r="A15">
        <v>8</v>
      </c>
      <c r="B15" s="25" t="e">
        <f t="shared" si="0"/>
        <v>#REF!</v>
      </c>
      <c r="D15" s="23" t="s">
        <v>798</v>
      </c>
      <c r="E15">
        <v>8</v>
      </c>
      <c r="F15" s="25" t="e">
        <f t="shared" si="1"/>
        <v>#REF!</v>
      </c>
    </row>
    <row r="16" spans="1:8">
      <c r="A16">
        <v>9</v>
      </c>
      <c r="B16" s="25" t="e">
        <f t="shared" si="0"/>
        <v>#REF!</v>
      </c>
      <c r="D16" s="23" t="s">
        <v>799</v>
      </c>
      <c r="E16">
        <v>9</v>
      </c>
      <c r="F16" s="25" t="e">
        <f t="shared" si="1"/>
        <v>#REF!</v>
      </c>
    </row>
    <row r="17" spans="1:6">
      <c r="A17">
        <v>10</v>
      </c>
      <c r="B17" s="25" t="e">
        <f t="shared" si="0"/>
        <v>#REF!</v>
      </c>
      <c r="D17" s="23" t="s">
        <v>800</v>
      </c>
      <c r="E17">
        <v>10</v>
      </c>
      <c r="F17" s="25" t="e">
        <f t="shared" si="1"/>
        <v>#REF!</v>
      </c>
    </row>
    <row r="18" spans="1:6">
      <c r="A18">
        <v>11</v>
      </c>
      <c r="B18" s="25" t="e">
        <f t="shared" si="0"/>
        <v>#REF!</v>
      </c>
      <c r="D18" s="23" t="s">
        <v>801</v>
      </c>
      <c r="E18">
        <v>11</v>
      </c>
      <c r="F18" s="25" t="e">
        <f t="shared" si="1"/>
        <v>#REF!</v>
      </c>
    </row>
    <row r="19" spans="1:6">
      <c r="A19">
        <v>12</v>
      </c>
      <c r="B19" s="25" t="e">
        <f t="shared" si="0"/>
        <v>#REF!</v>
      </c>
      <c r="D19" s="23" t="s">
        <v>802</v>
      </c>
      <c r="E19">
        <v>12</v>
      </c>
      <c r="F19" s="25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zoomScale="98" zoomScaleNormal="98" workbookViewId="0">
      <selection sqref="A1:XFD2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8" width="27.5703125" customWidth="1"/>
    <col min="9" max="9" width="28.42578125" bestFit="1" customWidth="1"/>
    <col min="10" max="10" width="26" customWidth="1"/>
    <col min="11" max="11" width="28.85546875" customWidth="1"/>
    <col min="12" max="12" width="25.28515625" customWidth="1"/>
    <col min="14" max="15" width="9.140625" hidden="1" customWidth="1"/>
  </cols>
  <sheetData>
    <row r="1" spans="1:17" ht="26.25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26"/>
      <c r="P1" s="26"/>
      <c r="Q1" s="26"/>
    </row>
    <row r="2" spans="1:17" ht="18"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8"/>
    </row>
    <row r="3" spans="1:17" ht="26.25">
      <c r="A3" s="138" t="s">
        <v>899</v>
      </c>
      <c r="B3" s="138"/>
      <c r="C3" s="138"/>
      <c r="D3" s="138"/>
      <c r="E3" s="138"/>
      <c r="F3" s="138"/>
      <c r="G3" s="138"/>
      <c r="H3" s="138"/>
      <c r="I3" s="138"/>
      <c r="J3" s="138"/>
      <c r="K3" s="29"/>
      <c r="L3" s="29"/>
      <c r="M3" s="30"/>
      <c r="N3" s="30"/>
      <c r="O3" s="30"/>
      <c r="P3" s="30"/>
      <c r="Q3" s="30"/>
    </row>
    <row r="4" spans="1:17" ht="18">
      <c r="A4" s="38"/>
      <c r="B4" s="38"/>
      <c r="C4" s="39"/>
      <c r="D4" s="40"/>
      <c r="E4" s="40"/>
      <c r="F4" s="40"/>
      <c r="G4" s="40"/>
      <c r="H4" s="86"/>
      <c r="I4" s="41"/>
      <c r="J4" s="42"/>
      <c r="K4" s="16"/>
      <c r="L4" s="16"/>
    </row>
    <row r="5" spans="1:17" ht="80.25" customHeight="1">
      <c r="A5" s="92" t="s">
        <v>0</v>
      </c>
      <c r="B5" s="92" t="s">
        <v>12</v>
      </c>
      <c r="C5" s="65" t="s">
        <v>876</v>
      </c>
      <c r="D5" s="70" t="s">
        <v>917</v>
      </c>
      <c r="E5" s="70" t="s">
        <v>916</v>
      </c>
      <c r="F5" s="70" t="s">
        <v>915</v>
      </c>
      <c r="G5" s="64" t="s">
        <v>877</v>
      </c>
      <c r="H5" s="64" t="s">
        <v>878</v>
      </c>
      <c r="I5" s="44"/>
      <c r="J5" s="44"/>
      <c r="K5" s="31"/>
    </row>
    <row r="6" spans="1:17" ht="18.75">
      <c r="A6" s="43"/>
      <c r="B6" s="43"/>
      <c r="C6" s="47" t="s">
        <v>898</v>
      </c>
      <c r="D6" s="47" t="s">
        <v>898</v>
      </c>
      <c r="E6" s="47" t="s">
        <v>898</v>
      </c>
      <c r="F6" s="47" t="s">
        <v>898</v>
      </c>
      <c r="G6" s="47" t="s">
        <v>898</v>
      </c>
      <c r="H6" s="48" t="s">
        <v>898</v>
      </c>
      <c r="I6" s="87"/>
      <c r="J6" s="90"/>
      <c r="K6" s="32"/>
    </row>
    <row r="7" spans="1:17" ht="18.75">
      <c r="A7" s="35">
        <v>1</v>
      </c>
      <c r="B7" s="35" t="s">
        <v>879</v>
      </c>
      <c r="C7" s="50">
        <v>279683673808.07147</v>
      </c>
      <c r="D7" s="50">
        <v>11316310660.559999</v>
      </c>
      <c r="E7" s="50">
        <v>7863424553.46</v>
      </c>
      <c r="F7" s="50">
        <v>3856284414.3074002</v>
      </c>
      <c r="G7" s="50">
        <v>12289335249.809999</v>
      </c>
      <c r="H7" s="128">
        <f>SUM(C7:G7)</f>
        <v>315009028686.20886</v>
      </c>
      <c r="I7" s="88"/>
      <c r="J7" s="131"/>
      <c r="K7" s="34"/>
    </row>
    <row r="8" spans="1:17" ht="18.75">
      <c r="A8" s="35">
        <v>2</v>
      </c>
      <c r="B8" s="35" t="s">
        <v>880</v>
      </c>
      <c r="C8" s="50">
        <v>141859296965.67331</v>
      </c>
      <c r="D8" s="50">
        <v>5739783994.8800001</v>
      </c>
      <c r="E8" s="50">
        <v>3988434018</v>
      </c>
      <c r="F8" s="50">
        <v>1955958989.1854999</v>
      </c>
      <c r="G8" s="50">
        <v>40964450832.699997</v>
      </c>
      <c r="H8" s="128">
        <f t="shared" ref="H8:H14" si="0">SUM(C8:G8)</f>
        <v>194507924800.43878</v>
      </c>
      <c r="I8" s="88"/>
      <c r="J8" s="130"/>
      <c r="K8" s="34"/>
    </row>
    <row r="9" spans="1:17" ht="18.75">
      <c r="A9" s="35">
        <v>3</v>
      </c>
      <c r="B9" s="35" t="s">
        <v>881</v>
      </c>
      <c r="C9" s="50">
        <v>109367571762.45779</v>
      </c>
      <c r="D9" s="50">
        <v>4425132870.3000002</v>
      </c>
      <c r="E9" s="50">
        <v>3074915448.0100002</v>
      </c>
      <c r="F9" s="50">
        <v>1507962394.3571</v>
      </c>
      <c r="G9" s="50">
        <v>28675115582.889999</v>
      </c>
      <c r="H9" s="128">
        <f t="shared" si="0"/>
        <v>147050698058.01489</v>
      </c>
      <c r="I9" s="88"/>
      <c r="J9" s="133"/>
      <c r="K9" s="34"/>
    </row>
    <row r="10" spans="1:17" ht="18.75">
      <c r="A10" s="35">
        <v>4</v>
      </c>
      <c r="B10" s="35" t="s">
        <v>882</v>
      </c>
      <c r="C10" s="50">
        <v>37408118142.589996</v>
      </c>
      <c r="D10" s="50">
        <v>3209838595.8000002</v>
      </c>
      <c r="E10" s="50">
        <v>2230437497.1599998</v>
      </c>
      <c r="F10" s="52">
        <v>0</v>
      </c>
      <c r="G10" s="50">
        <v>0</v>
      </c>
      <c r="H10" s="128">
        <f t="shared" si="0"/>
        <v>42848394235.550003</v>
      </c>
      <c r="I10" s="88"/>
      <c r="J10" s="45"/>
      <c r="K10" s="34"/>
    </row>
    <row r="11" spans="1:17" ht="18.75">
      <c r="A11" s="35">
        <v>5</v>
      </c>
      <c r="B11" s="35" t="s">
        <v>883</v>
      </c>
      <c r="C11" s="50">
        <v>4301352403.5900002</v>
      </c>
      <c r="D11" s="52">
        <v>0</v>
      </c>
      <c r="E11" s="52">
        <v>0</v>
      </c>
      <c r="F11" s="52">
        <v>0</v>
      </c>
      <c r="G11" s="50">
        <v>517380367.75</v>
      </c>
      <c r="H11" s="128">
        <f t="shared" si="0"/>
        <v>4818732771.3400002</v>
      </c>
      <c r="I11" s="88"/>
      <c r="J11" s="45"/>
      <c r="K11" s="34"/>
    </row>
    <row r="12" spans="1:17" ht="18.75">
      <c r="A12" s="35">
        <v>6</v>
      </c>
      <c r="B12" s="35" t="s">
        <v>900</v>
      </c>
      <c r="C12" s="50">
        <v>100000000000</v>
      </c>
      <c r="D12" s="52">
        <v>0</v>
      </c>
      <c r="E12" s="52">
        <v>0</v>
      </c>
      <c r="F12" s="52">
        <v>0</v>
      </c>
      <c r="G12" s="52">
        <v>0</v>
      </c>
      <c r="H12" s="128">
        <f t="shared" si="0"/>
        <v>100000000000</v>
      </c>
      <c r="I12" s="88"/>
      <c r="J12" s="45"/>
      <c r="K12" s="34"/>
    </row>
    <row r="13" spans="1:17" ht="18.75">
      <c r="A13" s="35">
        <v>7</v>
      </c>
      <c r="B13" s="46" t="s">
        <v>896</v>
      </c>
      <c r="C13" s="50">
        <v>9309056944.1399994</v>
      </c>
      <c r="D13" s="52">
        <v>0</v>
      </c>
      <c r="E13" s="52">
        <v>0</v>
      </c>
      <c r="F13" s="52">
        <v>0</v>
      </c>
      <c r="G13" s="50">
        <v>2896323868.3099999</v>
      </c>
      <c r="H13" s="128">
        <f t="shared" si="0"/>
        <v>12205380812.449999</v>
      </c>
      <c r="I13" s="88"/>
      <c r="J13" s="45"/>
      <c r="K13" s="34"/>
    </row>
    <row r="14" spans="1:17" ht="18.75">
      <c r="A14" s="35">
        <v>8</v>
      </c>
      <c r="B14" s="35" t="s">
        <v>897</v>
      </c>
      <c r="C14" s="50">
        <v>5422718239.3900003</v>
      </c>
      <c r="D14" s="52">
        <v>0</v>
      </c>
      <c r="E14" s="52">
        <v>0</v>
      </c>
      <c r="F14" s="52">
        <v>0</v>
      </c>
      <c r="G14" s="50"/>
      <c r="H14" s="128">
        <f t="shared" si="0"/>
        <v>5422718239.3900003</v>
      </c>
      <c r="I14" s="88"/>
      <c r="J14" s="45"/>
      <c r="K14" s="34"/>
    </row>
    <row r="15" spans="1:17" ht="18.75">
      <c r="A15" s="35"/>
      <c r="B15" s="35" t="s">
        <v>878</v>
      </c>
      <c r="C15" s="51">
        <f>SUM(C7:C14)</f>
        <v>687351788265.91248</v>
      </c>
      <c r="D15" s="51">
        <f t="shared" ref="D15:H15" si="1">SUM(D7:D14)</f>
        <v>24691066121.539997</v>
      </c>
      <c r="E15" s="51">
        <f t="shared" si="1"/>
        <v>17157211516.629999</v>
      </c>
      <c r="F15" s="51">
        <f t="shared" si="1"/>
        <v>7320205797.8500004</v>
      </c>
      <c r="G15" s="51">
        <f t="shared" si="1"/>
        <v>85342605901.459991</v>
      </c>
      <c r="H15" s="51">
        <f t="shared" si="1"/>
        <v>821862877603.39258</v>
      </c>
      <c r="I15" s="89"/>
      <c r="J15" s="91"/>
      <c r="K15" s="33"/>
    </row>
    <row r="16" spans="1:17" ht="18.75">
      <c r="A16" s="17"/>
      <c r="B16" s="36" t="s">
        <v>884</v>
      </c>
      <c r="C16" s="134"/>
      <c r="D16" s="37"/>
      <c r="E16" s="37"/>
      <c r="F16" s="37"/>
      <c r="G16" s="37"/>
      <c r="H16" s="37"/>
      <c r="I16" s="37"/>
      <c r="J16" s="37"/>
      <c r="K16" s="34"/>
      <c r="L16" s="34"/>
    </row>
    <row r="17" spans="1:12" ht="18">
      <c r="A17" s="17"/>
      <c r="C17" s="37"/>
      <c r="D17" s="49"/>
      <c r="E17" s="49"/>
      <c r="F17" s="27"/>
      <c r="G17" s="27"/>
      <c r="H17" s="27"/>
      <c r="I17" s="37"/>
      <c r="J17" s="37"/>
      <c r="K17" s="37"/>
      <c r="L17" s="37"/>
    </row>
    <row r="18" spans="1:12" ht="18.75">
      <c r="A18" s="139" t="s">
        <v>901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</row>
    <row r="19" spans="1:12" ht="18.7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spans="1:12" ht="18.75">
      <c r="A20" s="64"/>
      <c r="B20" s="64">
        <v>1</v>
      </c>
      <c r="C20" s="64">
        <v>2</v>
      </c>
      <c r="D20" s="64">
        <v>3</v>
      </c>
      <c r="E20" s="64" t="s">
        <v>885</v>
      </c>
      <c r="F20" s="65">
        <v>5</v>
      </c>
      <c r="G20" s="64">
        <v>6</v>
      </c>
      <c r="H20" s="65">
        <v>7</v>
      </c>
      <c r="I20" s="65">
        <v>8</v>
      </c>
      <c r="J20" s="64" t="s">
        <v>902</v>
      </c>
      <c r="K20" s="66"/>
      <c r="L20" s="67"/>
    </row>
    <row r="21" spans="1:12" ht="82.5" customHeight="1">
      <c r="A21" s="68" t="s">
        <v>0</v>
      </c>
      <c r="B21" s="68" t="s">
        <v>12</v>
      </c>
      <c r="C21" s="69" t="s">
        <v>4</v>
      </c>
      <c r="D21" s="68" t="s">
        <v>886</v>
      </c>
      <c r="E21" s="68" t="s">
        <v>10</v>
      </c>
      <c r="F21" s="70" t="s">
        <v>913</v>
      </c>
      <c r="G21" s="70" t="s">
        <v>914</v>
      </c>
      <c r="H21" s="70" t="s">
        <v>915</v>
      </c>
      <c r="I21" s="71" t="s">
        <v>877</v>
      </c>
      <c r="J21" s="68" t="s">
        <v>11</v>
      </c>
      <c r="K21" s="72"/>
      <c r="L21" s="73"/>
    </row>
    <row r="22" spans="1:12" ht="18.75">
      <c r="A22" s="74"/>
      <c r="B22" s="74"/>
      <c r="C22" s="75" t="s">
        <v>898</v>
      </c>
      <c r="D22" s="75" t="s">
        <v>898</v>
      </c>
      <c r="E22" s="75" t="s">
        <v>898</v>
      </c>
      <c r="F22" s="75" t="s">
        <v>898</v>
      </c>
      <c r="G22" s="75" t="s">
        <v>898</v>
      </c>
      <c r="H22" s="75" t="s">
        <v>898</v>
      </c>
      <c r="I22" s="75" t="s">
        <v>898</v>
      </c>
      <c r="J22" s="75" t="s">
        <v>898</v>
      </c>
      <c r="K22" s="76"/>
      <c r="L22" s="76"/>
    </row>
    <row r="23" spans="1:12" ht="18.75">
      <c r="A23" s="74">
        <v>1</v>
      </c>
      <c r="B23" s="77" t="s">
        <v>887</v>
      </c>
      <c r="C23" s="78">
        <v>257491613130.05829</v>
      </c>
      <c r="D23" s="129">
        <v>19148925368.32</v>
      </c>
      <c r="E23" s="79">
        <f>C23-D23</f>
        <v>238342687761.73828</v>
      </c>
      <c r="F23" s="79">
        <v>10418395349.99</v>
      </c>
      <c r="G23" s="79">
        <v>7239485399.4399996</v>
      </c>
      <c r="H23" s="79">
        <v>3550299811.96</v>
      </c>
      <c r="I23" s="79">
        <v>11470046233.16</v>
      </c>
      <c r="J23" s="78">
        <f>E23+F23+G23+H23+I23</f>
        <v>271020914556.28827</v>
      </c>
      <c r="K23" s="80"/>
      <c r="L23" s="81"/>
    </row>
    <row r="24" spans="1:12" ht="18.75">
      <c r="A24" s="74">
        <v>2</v>
      </c>
      <c r="B24" s="77" t="s">
        <v>888</v>
      </c>
      <c r="C24" s="50">
        <v>5309105425.3620005</v>
      </c>
      <c r="D24" s="129">
        <v>0</v>
      </c>
      <c r="E24" s="79">
        <f t="shared" ref="E24:E27" si="2">C24-D24</f>
        <v>5309105425.3620005</v>
      </c>
      <c r="F24" s="79">
        <v>214812275.25999999</v>
      </c>
      <c r="G24" s="79">
        <v>149267740.19</v>
      </c>
      <c r="H24" s="79">
        <v>73202057.980000004</v>
      </c>
      <c r="I24" s="79">
        <v>0</v>
      </c>
      <c r="J24" s="78">
        <f t="shared" ref="J24:J27" si="3">E24+F24+G24+H24+I24</f>
        <v>5746387498.7919998</v>
      </c>
      <c r="K24" s="80"/>
      <c r="L24" s="81"/>
    </row>
    <row r="25" spans="1:12" ht="18.75">
      <c r="A25" s="74">
        <v>3</v>
      </c>
      <c r="B25" s="77" t="s">
        <v>889</v>
      </c>
      <c r="C25" s="78">
        <v>2654552712.6810002</v>
      </c>
      <c r="D25" s="129">
        <v>0</v>
      </c>
      <c r="E25" s="79">
        <f t="shared" si="2"/>
        <v>2654552712.6810002</v>
      </c>
      <c r="F25" s="79">
        <v>107406137.63</v>
      </c>
      <c r="G25" s="79">
        <v>74633870.099999994</v>
      </c>
      <c r="H25" s="79">
        <v>36601028.990000002</v>
      </c>
      <c r="I25" s="79">
        <v>0</v>
      </c>
      <c r="J25" s="78">
        <f t="shared" si="3"/>
        <v>2873193749.401</v>
      </c>
      <c r="K25" s="80"/>
      <c r="L25" s="81"/>
    </row>
    <row r="26" spans="1:12" ht="18.75">
      <c r="A26" s="74">
        <v>4</v>
      </c>
      <c r="B26" s="77" t="s">
        <v>890</v>
      </c>
      <c r="C26" s="78">
        <v>8919297114.6100006</v>
      </c>
      <c r="D26" s="129">
        <v>0</v>
      </c>
      <c r="E26" s="79">
        <f t="shared" si="2"/>
        <v>8919297114.6100006</v>
      </c>
      <c r="F26" s="79">
        <v>360884622.43000001</v>
      </c>
      <c r="G26" s="79">
        <v>250769803.53</v>
      </c>
      <c r="H26" s="79">
        <v>122979457.40000001</v>
      </c>
      <c r="I26" s="79">
        <v>0</v>
      </c>
      <c r="J26" s="78">
        <f t="shared" si="3"/>
        <v>9653930997.9700012</v>
      </c>
      <c r="K26" s="80"/>
      <c r="L26" s="81"/>
    </row>
    <row r="27" spans="1:12" ht="18.75">
      <c r="A27" s="74">
        <v>5</v>
      </c>
      <c r="B27" s="74" t="s">
        <v>891</v>
      </c>
      <c r="C27" s="50">
        <v>5309105425.3620005</v>
      </c>
      <c r="D27" s="129">
        <v>36612916.090000004</v>
      </c>
      <c r="E27" s="79">
        <f t="shared" si="2"/>
        <v>5272492509.2720003</v>
      </c>
      <c r="F27" s="79">
        <v>214812275.25999999</v>
      </c>
      <c r="G27" s="79">
        <v>149267740.19</v>
      </c>
      <c r="H27" s="79">
        <v>73202057.980000004</v>
      </c>
      <c r="I27" s="79">
        <v>819289016.64999998</v>
      </c>
      <c r="J27" s="78">
        <f t="shared" si="3"/>
        <v>6529063599.3519993</v>
      </c>
      <c r="K27" s="80"/>
      <c r="L27" s="81"/>
    </row>
    <row r="28" spans="1:12" ht="18.75">
      <c r="A28" s="74"/>
      <c r="B28" s="82" t="s">
        <v>892</v>
      </c>
      <c r="C28" s="83">
        <f>SUM(C23:C27)</f>
        <v>279683673808.0733</v>
      </c>
      <c r="D28" s="83">
        <f t="shared" ref="D28:H28" si="4">SUM(D23:D27)</f>
        <v>19185538284.41</v>
      </c>
      <c r="E28" s="83">
        <f t="shared" si="4"/>
        <v>260498135523.6633</v>
      </c>
      <c r="F28" s="83">
        <f t="shared" si="4"/>
        <v>11316310660.57</v>
      </c>
      <c r="G28" s="83">
        <f t="shared" si="4"/>
        <v>7863424553.4499989</v>
      </c>
      <c r="H28" s="83">
        <f t="shared" si="4"/>
        <v>3856284414.3099999</v>
      </c>
      <c r="I28" s="83">
        <f>SUM(I23:I27)</f>
        <v>12289335249.809999</v>
      </c>
      <c r="J28" s="83">
        <f>SUM(J23:J27)</f>
        <v>295823490401.80328</v>
      </c>
      <c r="K28" s="84"/>
      <c r="L28" s="84"/>
    </row>
    <row r="29" spans="1:12">
      <c r="A29" s="53"/>
      <c r="B29" s="53"/>
      <c r="C29" s="53"/>
      <c r="D29" s="55"/>
      <c r="E29" s="55"/>
      <c r="F29" s="56"/>
      <c r="G29" s="57"/>
      <c r="H29" s="57"/>
      <c r="I29" s="57"/>
      <c r="J29" s="58"/>
      <c r="K29" s="59"/>
      <c r="L29" s="54"/>
    </row>
    <row r="30" spans="1:12" ht="23.25">
      <c r="A30" s="60"/>
      <c r="B30" s="53"/>
      <c r="C30" s="53"/>
      <c r="D30" s="53"/>
      <c r="E30" s="55"/>
      <c r="F30" s="55"/>
      <c r="G30" s="53"/>
      <c r="H30" s="53"/>
      <c r="I30" s="61"/>
      <c r="J30" s="85"/>
      <c r="K30" s="53"/>
      <c r="L30" s="55"/>
    </row>
    <row r="31" spans="1:12" ht="20.2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12">
      <c r="A32" s="53"/>
      <c r="B32" s="62"/>
      <c r="C32" s="62"/>
      <c r="D32" s="62"/>
      <c r="E32" s="62"/>
      <c r="F32" s="62"/>
      <c r="G32" s="62"/>
      <c r="H32" s="62"/>
      <c r="I32" s="53"/>
      <c r="J32" s="53"/>
      <c r="K32" s="53"/>
      <c r="L32" s="53"/>
    </row>
    <row r="33" spans="1:12" hidden="1">
      <c r="A33" s="53"/>
      <c r="B33" s="62"/>
      <c r="C33" s="62"/>
      <c r="D33" s="62"/>
      <c r="E33" s="62"/>
      <c r="F33" s="62"/>
      <c r="G33" s="62"/>
      <c r="H33" s="62"/>
      <c r="I33" s="53"/>
      <c r="J33" s="53"/>
      <c r="K33" s="53"/>
      <c r="L33" s="53"/>
    </row>
    <row r="34" spans="1:12" ht="18.75">
      <c r="A34" s="53"/>
      <c r="B34" s="62"/>
      <c r="C34" s="62"/>
      <c r="D34" s="62"/>
      <c r="E34" s="62"/>
      <c r="F34" s="62"/>
      <c r="G34" s="62"/>
      <c r="H34" s="62"/>
      <c r="I34" s="53"/>
      <c r="J34" s="85"/>
      <c r="K34" s="53"/>
      <c r="L34" s="53"/>
    </row>
    <row r="35" spans="1:12" ht="20.25">
      <c r="A35" s="53"/>
      <c r="B35" s="53"/>
      <c r="C35" s="136" t="s">
        <v>893</v>
      </c>
      <c r="D35" s="136"/>
      <c r="E35" s="136"/>
      <c r="F35" s="136"/>
      <c r="G35" s="136"/>
      <c r="H35" s="136"/>
      <c r="I35" s="136"/>
      <c r="J35" s="53"/>
      <c r="K35" s="53"/>
      <c r="L35" s="53"/>
    </row>
    <row r="36" spans="1:12" ht="20.25">
      <c r="A36" s="53"/>
      <c r="B36" s="53"/>
      <c r="C36" s="141" t="s">
        <v>909</v>
      </c>
      <c r="D36" s="141"/>
      <c r="E36" s="141"/>
      <c r="F36" s="141"/>
      <c r="G36" s="141"/>
      <c r="H36" s="141"/>
      <c r="I36" s="141"/>
      <c r="J36" s="53"/>
      <c r="K36" s="53"/>
      <c r="L36" s="53"/>
    </row>
    <row r="37" spans="1:12" ht="20.25">
      <c r="A37" s="53"/>
      <c r="B37" s="53"/>
      <c r="C37" s="136" t="s">
        <v>894</v>
      </c>
      <c r="D37" s="136"/>
      <c r="E37" s="136"/>
      <c r="F37" s="136"/>
      <c r="G37" s="136"/>
      <c r="H37" s="136"/>
      <c r="I37" s="136"/>
      <c r="J37" s="53"/>
      <c r="K37" s="53"/>
      <c r="L37" s="53"/>
    </row>
    <row r="38" spans="1:12" ht="20.25">
      <c r="A38" s="53"/>
      <c r="B38" s="53"/>
      <c r="C38" s="136" t="s">
        <v>895</v>
      </c>
      <c r="D38" s="136"/>
      <c r="E38" s="136"/>
      <c r="F38" s="136"/>
      <c r="G38" s="136"/>
      <c r="H38" s="136"/>
      <c r="I38" s="136"/>
      <c r="J38" s="53"/>
      <c r="K38" s="53"/>
      <c r="L38" s="53"/>
    </row>
  </sheetData>
  <mergeCells count="8">
    <mergeCell ref="C37:I37"/>
    <mergeCell ref="C38:I38"/>
    <mergeCell ref="A1:L1"/>
    <mergeCell ref="A3:J3"/>
    <mergeCell ref="A18:L18"/>
    <mergeCell ref="A31:L31"/>
    <mergeCell ref="C35:I35"/>
    <mergeCell ref="C36:I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53"/>
  <sheetViews>
    <sheetView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3" sqref="D3"/>
    </sheetView>
  </sheetViews>
  <sheetFormatPr defaultRowHeight="12.75"/>
  <cols>
    <col min="1" max="1" width="4.140625" bestFit="1" customWidth="1"/>
    <col min="2" max="2" width="22.42578125" customWidth="1"/>
    <col min="3" max="3" width="7.42578125" customWidth="1"/>
    <col min="4" max="5" width="26.5703125" customWidth="1"/>
    <col min="6" max="6" width="28.28515625" customWidth="1"/>
    <col min="7" max="7" width="35" bestFit="1" customWidth="1"/>
    <col min="8" max="8" width="25.7109375" customWidth="1"/>
    <col min="9" max="9" width="26" customWidth="1"/>
    <col min="10" max="10" width="27.42578125" customWidth="1"/>
    <col min="11" max="11" width="23.5703125" customWidth="1"/>
    <col min="12" max="12" width="24.7109375" customWidth="1"/>
    <col min="13" max="13" width="25.42578125" customWidth="1"/>
    <col min="14" max="14" width="25" bestFit="1" customWidth="1"/>
    <col min="15" max="15" width="26.42578125" bestFit="1" customWidth="1"/>
    <col min="16" max="16" width="30.140625" customWidth="1"/>
    <col min="17" max="17" width="4.42578125" bestFit="1" customWidth="1"/>
  </cols>
  <sheetData>
    <row r="1" spans="1:17" ht="18" hidden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26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27"/>
    </row>
    <row r="3" spans="1:17" ht="18" customHeight="1">
      <c r="A3" s="17"/>
      <c r="B3" s="17"/>
      <c r="C3" s="95"/>
      <c r="D3" s="132"/>
      <c r="E3" s="132"/>
      <c r="F3" s="80"/>
      <c r="G3" s="80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8.75">
      <c r="A4" s="150" t="s">
        <v>903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7"/>
    </row>
    <row r="5" spans="1:17" ht="18.75">
      <c r="A5" s="67"/>
      <c r="B5" s="67"/>
      <c r="C5" s="67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95"/>
    </row>
    <row r="6" spans="1:17" ht="18.75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 t="s">
        <v>5</v>
      </c>
      <c r="G6" s="64">
        <v>7</v>
      </c>
      <c r="H6" s="64">
        <v>8</v>
      </c>
      <c r="I6" s="64">
        <v>9</v>
      </c>
      <c r="J6" s="64" t="s">
        <v>908</v>
      </c>
      <c r="K6" s="64">
        <v>11</v>
      </c>
      <c r="L6" s="64">
        <v>12</v>
      </c>
      <c r="M6" s="64">
        <v>13</v>
      </c>
      <c r="N6" s="64">
        <v>14</v>
      </c>
      <c r="O6" s="64" t="s">
        <v>910</v>
      </c>
      <c r="P6" s="64" t="s">
        <v>911</v>
      </c>
      <c r="Q6" s="96"/>
    </row>
    <row r="7" spans="1:17" ht="12.75" customHeight="1">
      <c r="A7" s="148" t="s">
        <v>0</v>
      </c>
      <c r="B7" s="148" t="s">
        <v>12</v>
      </c>
      <c r="C7" s="148" t="s">
        <v>1</v>
      </c>
      <c r="D7" s="148" t="s">
        <v>4</v>
      </c>
      <c r="E7" s="148" t="s">
        <v>18</v>
      </c>
      <c r="F7" s="148" t="s">
        <v>2</v>
      </c>
      <c r="G7" s="145" t="s">
        <v>16</v>
      </c>
      <c r="H7" s="146"/>
      <c r="I7" s="147"/>
      <c r="J7" s="148" t="s">
        <v>10</v>
      </c>
      <c r="K7" s="154" t="s">
        <v>917</v>
      </c>
      <c r="L7" s="154" t="s">
        <v>916</v>
      </c>
      <c r="M7" s="156" t="s">
        <v>915</v>
      </c>
      <c r="N7" s="148" t="s">
        <v>57</v>
      </c>
      <c r="O7" s="148" t="s">
        <v>17</v>
      </c>
      <c r="P7" s="148" t="s">
        <v>11</v>
      </c>
      <c r="Q7" s="151" t="s">
        <v>0</v>
      </c>
    </row>
    <row r="8" spans="1:17" ht="60" customHeight="1">
      <c r="A8" s="149"/>
      <c r="B8" s="149"/>
      <c r="C8" s="149"/>
      <c r="D8" s="149"/>
      <c r="E8" s="149"/>
      <c r="F8" s="149"/>
      <c r="G8" s="68" t="s">
        <v>3</v>
      </c>
      <c r="H8" s="68" t="s">
        <v>9</v>
      </c>
      <c r="I8" s="68" t="s">
        <v>807</v>
      </c>
      <c r="J8" s="149"/>
      <c r="K8" s="155"/>
      <c r="L8" s="155" t="s">
        <v>914</v>
      </c>
      <c r="M8" s="157" t="s">
        <v>915</v>
      </c>
      <c r="N8" s="149"/>
      <c r="O8" s="149"/>
      <c r="P8" s="149"/>
      <c r="Q8" s="152"/>
    </row>
    <row r="9" spans="1:17" ht="18.75">
      <c r="A9" s="74"/>
      <c r="B9" s="74"/>
      <c r="C9" s="74"/>
      <c r="D9" s="47" t="s">
        <v>898</v>
      </c>
      <c r="E9" s="47" t="s">
        <v>898</v>
      </c>
      <c r="F9" s="47" t="s">
        <v>898</v>
      </c>
      <c r="G9" s="47" t="s">
        <v>898</v>
      </c>
      <c r="H9" s="47" t="s">
        <v>898</v>
      </c>
      <c r="I9" s="47" t="s">
        <v>898</v>
      </c>
      <c r="J9" s="47" t="s">
        <v>898</v>
      </c>
      <c r="K9" s="47" t="s">
        <v>898</v>
      </c>
      <c r="L9" s="47" t="s">
        <v>898</v>
      </c>
      <c r="M9" s="47" t="s">
        <v>898</v>
      </c>
      <c r="N9" s="47" t="s">
        <v>898</v>
      </c>
      <c r="O9" s="47" t="s">
        <v>898</v>
      </c>
      <c r="P9" s="47" t="s">
        <v>898</v>
      </c>
      <c r="Q9" s="96"/>
    </row>
    <row r="10" spans="1:17" ht="18" customHeight="1">
      <c r="A10" s="74">
        <v>1</v>
      </c>
      <c r="B10" s="97" t="s">
        <v>20</v>
      </c>
      <c r="C10" s="98">
        <v>17</v>
      </c>
      <c r="D10" s="78">
        <v>3502979179.2335</v>
      </c>
      <c r="E10" s="78">
        <v>475173514.86860001</v>
      </c>
      <c r="F10" s="99">
        <f>D10+E10</f>
        <v>3978152694.1020999</v>
      </c>
      <c r="G10" s="100">
        <v>38081181</v>
      </c>
      <c r="H10" s="100">
        <v>0</v>
      </c>
      <c r="I10" s="78">
        <v>432102232.25999999</v>
      </c>
      <c r="J10" s="99">
        <f>F10-G10-H10-I10</f>
        <v>3507969280.8421001</v>
      </c>
      <c r="K10" s="99">
        <v>187442512.09</v>
      </c>
      <c r="L10" s="99">
        <v>130606038.31999999</v>
      </c>
      <c r="M10" s="99">
        <v>48299151.068000004</v>
      </c>
      <c r="N10" s="99">
        <v>834595141.32179999</v>
      </c>
      <c r="O10" s="118">
        <f>F10+K10+L10+M10+N10</f>
        <v>5179095536.9019003</v>
      </c>
      <c r="P10" s="101">
        <f>J10+K10+L10+M10+N10</f>
        <v>4708912123.6419001</v>
      </c>
      <c r="Q10" s="96">
        <v>1</v>
      </c>
    </row>
    <row r="11" spans="1:17" ht="18" customHeight="1">
      <c r="A11" s="74">
        <v>2</v>
      </c>
      <c r="B11" s="97" t="s">
        <v>21</v>
      </c>
      <c r="C11" s="102">
        <v>21</v>
      </c>
      <c r="D11" s="78">
        <v>3726567452.0418</v>
      </c>
      <c r="E11" s="78">
        <v>0</v>
      </c>
      <c r="F11" s="99">
        <f t="shared" ref="F11:F45" si="0">D11+E11</f>
        <v>3726567452.0418</v>
      </c>
      <c r="G11" s="100">
        <v>34494617.659999996</v>
      </c>
      <c r="H11" s="100">
        <v>0</v>
      </c>
      <c r="I11" s="78">
        <v>461215592.5</v>
      </c>
      <c r="J11" s="99">
        <f t="shared" ref="J11:J45" si="1">F11-G11-H11-I11</f>
        <v>3230857241.8818002</v>
      </c>
      <c r="K11" s="99">
        <v>150781039.19999999</v>
      </c>
      <c r="L11" s="99">
        <v>104774017.03</v>
      </c>
      <c r="M11" s="99">
        <v>51381990.906000003</v>
      </c>
      <c r="N11" s="99">
        <v>875371578.24670005</v>
      </c>
      <c r="O11" s="118">
        <f t="shared" ref="O11:O45" si="2">F11+K11+L11+M11+N11</f>
        <v>4908876077.4245005</v>
      </c>
      <c r="P11" s="101">
        <f t="shared" ref="P11:P45" si="3">J11+K11+L11+M11+N11</f>
        <v>4413165867.2645006</v>
      </c>
      <c r="Q11" s="96">
        <v>2</v>
      </c>
    </row>
    <row r="12" spans="1:17" ht="18" customHeight="1">
      <c r="A12" s="74">
        <v>3</v>
      </c>
      <c r="B12" s="97" t="s">
        <v>22</v>
      </c>
      <c r="C12" s="102">
        <v>31</v>
      </c>
      <c r="D12" s="78">
        <v>3761198150.5064998</v>
      </c>
      <c r="E12" s="78">
        <v>8730824552.7873993</v>
      </c>
      <c r="F12" s="99">
        <f t="shared" si="0"/>
        <v>12492022703.2939</v>
      </c>
      <c r="G12" s="100">
        <v>123674997.53</v>
      </c>
      <c r="H12" s="100">
        <v>0</v>
      </c>
      <c r="I12" s="78">
        <v>1041089532.95</v>
      </c>
      <c r="J12" s="99">
        <f t="shared" si="1"/>
        <v>11327258172.813898</v>
      </c>
      <c r="K12" s="99">
        <v>1004330185.96</v>
      </c>
      <c r="L12" s="99">
        <v>683430985.5</v>
      </c>
      <c r="M12" s="99">
        <v>51859479.7095</v>
      </c>
      <c r="N12" s="99">
        <v>946396695.13820004</v>
      </c>
      <c r="O12" s="118">
        <f t="shared" si="2"/>
        <v>15178040049.601599</v>
      </c>
      <c r="P12" s="101">
        <f t="shared" si="3"/>
        <v>14013275519.121599</v>
      </c>
      <c r="Q12" s="96">
        <v>3</v>
      </c>
    </row>
    <row r="13" spans="1:17" ht="18" customHeight="1">
      <c r="A13" s="74">
        <v>4</v>
      </c>
      <c r="B13" s="97" t="s">
        <v>23</v>
      </c>
      <c r="C13" s="102">
        <v>21</v>
      </c>
      <c r="D13" s="78">
        <v>3719586166.6452999</v>
      </c>
      <c r="E13" s="78">
        <v>0</v>
      </c>
      <c r="F13" s="99">
        <f t="shared" si="0"/>
        <v>3719586166.6452999</v>
      </c>
      <c r="G13" s="100">
        <v>37508528.229999997</v>
      </c>
      <c r="H13" s="100">
        <v>0</v>
      </c>
      <c r="I13" s="78">
        <v>89972595.590000004</v>
      </c>
      <c r="J13" s="99">
        <f t="shared" si="1"/>
        <v>3592105042.8252997</v>
      </c>
      <c r="K13" s="99">
        <v>150498568.68000001</v>
      </c>
      <c r="L13" s="99">
        <v>104577735.23999999</v>
      </c>
      <c r="M13" s="99">
        <v>51285732.795199998</v>
      </c>
      <c r="N13" s="99">
        <v>959721980.8204</v>
      </c>
      <c r="O13" s="118">
        <f t="shared" si="2"/>
        <v>4985670184.1808996</v>
      </c>
      <c r="P13" s="101">
        <f t="shared" si="3"/>
        <v>4858189060.360899</v>
      </c>
      <c r="Q13" s="96">
        <v>4</v>
      </c>
    </row>
    <row r="14" spans="1:17" ht="18" customHeight="1">
      <c r="A14" s="74">
        <v>5</v>
      </c>
      <c r="B14" s="97" t="s">
        <v>24</v>
      </c>
      <c r="C14" s="102">
        <v>20</v>
      </c>
      <c r="D14" s="78">
        <v>4474786779.2293997</v>
      </c>
      <c r="E14" s="78">
        <v>0</v>
      </c>
      <c r="F14" s="99">
        <f t="shared" si="0"/>
        <v>4474786779.2293997</v>
      </c>
      <c r="G14" s="100">
        <v>60256569.810000002</v>
      </c>
      <c r="H14" s="100">
        <v>201255000</v>
      </c>
      <c r="I14" s="78">
        <v>597418008.62</v>
      </c>
      <c r="J14" s="99">
        <f t="shared" si="1"/>
        <v>3615857200.7993994</v>
      </c>
      <c r="K14" s="99">
        <v>181054820.41</v>
      </c>
      <c r="L14" s="99">
        <v>125810519.26000001</v>
      </c>
      <c r="M14" s="99">
        <v>61698454.826300003</v>
      </c>
      <c r="N14" s="99">
        <v>1004252779.166</v>
      </c>
      <c r="O14" s="118">
        <f t="shared" si="2"/>
        <v>5847603352.8916998</v>
      </c>
      <c r="P14" s="101">
        <f t="shared" si="3"/>
        <v>4988673774.4616995</v>
      </c>
      <c r="Q14" s="96">
        <v>5</v>
      </c>
    </row>
    <row r="15" spans="1:17" ht="18" customHeight="1">
      <c r="A15" s="74">
        <v>6</v>
      </c>
      <c r="B15" s="97" t="s">
        <v>25</v>
      </c>
      <c r="C15" s="102">
        <v>8</v>
      </c>
      <c r="D15" s="78">
        <v>3310070337.9347</v>
      </c>
      <c r="E15" s="78">
        <v>7307375271.0353003</v>
      </c>
      <c r="F15" s="99">
        <f t="shared" si="0"/>
        <v>10617445608.970001</v>
      </c>
      <c r="G15" s="100">
        <v>29964760.699999999</v>
      </c>
      <c r="H15" s="100">
        <v>421546663.22000003</v>
      </c>
      <c r="I15" s="78">
        <v>1191608913.5599999</v>
      </c>
      <c r="J15" s="99">
        <f t="shared" si="1"/>
        <v>8974325271.4900017</v>
      </c>
      <c r="K15" s="99">
        <v>738084925.99000001</v>
      </c>
      <c r="L15" s="99">
        <v>499226693.07999998</v>
      </c>
      <c r="M15" s="99">
        <v>45639319.881099999</v>
      </c>
      <c r="N15" s="99">
        <v>758711403.64180005</v>
      </c>
      <c r="O15" s="118">
        <f t="shared" si="2"/>
        <v>12659107951.562901</v>
      </c>
      <c r="P15" s="101">
        <f t="shared" si="3"/>
        <v>11015987614.082901</v>
      </c>
      <c r="Q15" s="96">
        <v>6</v>
      </c>
    </row>
    <row r="16" spans="1:17" ht="18" customHeight="1">
      <c r="A16" s="74">
        <v>7</v>
      </c>
      <c r="B16" s="97" t="s">
        <v>26</v>
      </c>
      <c r="C16" s="102">
        <v>23</v>
      </c>
      <c r="D16" s="78">
        <v>4195401873.7897</v>
      </c>
      <c r="E16" s="78">
        <v>0</v>
      </c>
      <c r="F16" s="99">
        <f t="shared" si="0"/>
        <v>4195401873.7897</v>
      </c>
      <c r="G16" s="100">
        <v>21500012.530000001</v>
      </c>
      <c r="H16" s="100">
        <v>103855987.23</v>
      </c>
      <c r="I16" s="78">
        <v>423541958.63</v>
      </c>
      <c r="J16" s="99">
        <f t="shared" si="1"/>
        <v>3646503915.3996997</v>
      </c>
      <c r="K16" s="99">
        <v>169750598.25</v>
      </c>
      <c r="L16" s="99">
        <v>117955494.70999999</v>
      </c>
      <c r="M16" s="99">
        <v>57846289.836499996</v>
      </c>
      <c r="N16" s="99">
        <v>946586940.10889995</v>
      </c>
      <c r="O16" s="118">
        <f t="shared" si="2"/>
        <v>5487541196.6950998</v>
      </c>
      <c r="P16" s="101">
        <f t="shared" si="3"/>
        <v>4938643238.3050995</v>
      </c>
      <c r="Q16" s="96">
        <v>7</v>
      </c>
    </row>
    <row r="17" spans="1:17" ht="18" customHeight="1">
      <c r="A17" s="74">
        <v>8</v>
      </c>
      <c r="B17" s="97" t="s">
        <v>27</v>
      </c>
      <c r="C17" s="102">
        <v>27</v>
      </c>
      <c r="D17" s="78">
        <v>4647904016.2695999</v>
      </c>
      <c r="E17" s="78">
        <v>0</v>
      </c>
      <c r="F17" s="99">
        <f t="shared" si="0"/>
        <v>4647904016.2695999</v>
      </c>
      <c r="G17" s="100">
        <v>16388404.869999999</v>
      </c>
      <c r="H17" s="100">
        <v>0</v>
      </c>
      <c r="I17" s="78">
        <v>323071065.25999999</v>
      </c>
      <c r="J17" s="99">
        <f t="shared" si="1"/>
        <v>4308444546.1395998</v>
      </c>
      <c r="K17" s="99">
        <v>188059335.22</v>
      </c>
      <c r="L17" s="99">
        <v>130677783.45999999</v>
      </c>
      <c r="M17" s="99">
        <v>64085398.954800002</v>
      </c>
      <c r="N17" s="99">
        <v>939925106.30250001</v>
      </c>
      <c r="O17" s="118">
        <f t="shared" si="2"/>
        <v>5970651640.2068996</v>
      </c>
      <c r="P17" s="101">
        <f t="shared" si="3"/>
        <v>5631192170.0768995</v>
      </c>
      <c r="Q17" s="96">
        <v>8</v>
      </c>
    </row>
    <row r="18" spans="1:17" ht="18" customHeight="1">
      <c r="A18" s="74">
        <v>9</v>
      </c>
      <c r="B18" s="97" t="s">
        <v>28</v>
      </c>
      <c r="C18" s="102">
        <v>18</v>
      </c>
      <c r="D18" s="78">
        <v>3761839590.3815999</v>
      </c>
      <c r="E18" s="78">
        <v>0</v>
      </c>
      <c r="F18" s="99">
        <f t="shared" si="0"/>
        <v>3761839590.3815999</v>
      </c>
      <c r="G18" s="100">
        <v>262644574.38</v>
      </c>
      <c r="H18" s="100">
        <v>633134951.91999996</v>
      </c>
      <c r="I18" s="78">
        <v>665694354.44000006</v>
      </c>
      <c r="J18" s="99">
        <f t="shared" si="1"/>
        <v>2200365709.6415997</v>
      </c>
      <c r="K18" s="99">
        <v>152208188.91999999</v>
      </c>
      <c r="L18" s="99">
        <v>105765708.09</v>
      </c>
      <c r="M18" s="99">
        <v>51868323.895999998</v>
      </c>
      <c r="N18" s="99">
        <v>854305958.77079999</v>
      </c>
      <c r="O18" s="118">
        <f t="shared" si="2"/>
        <v>4925987770.0584002</v>
      </c>
      <c r="P18" s="101">
        <f t="shared" si="3"/>
        <v>3364513889.3183999</v>
      </c>
      <c r="Q18" s="96">
        <v>9</v>
      </c>
    </row>
    <row r="19" spans="1:17" ht="18" customHeight="1">
      <c r="A19" s="74">
        <v>10</v>
      </c>
      <c r="B19" s="97" t="s">
        <v>29</v>
      </c>
      <c r="C19" s="102">
        <v>25</v>
      </c>
      <c r="D19" s="78">
        <v>3798408318.0256</v>
      </c>
      <c r="E19" s="78">
        <v>10767295601.3335</v>
      </c>
      <c r="F19" s="99">
        <f t="shared" si="0"/>
        <v>14565703919.3591</v>
      </c>
      <c r="G19" s="100">
        <v>25614092.780000001</v>
      </c>
      <c r="H19" s="100">
        <v>1098907642.2</v>
      </c>
      <c r="I19" s="78">
        <v>1177175865.26</v>
      </c>
      <c r="J19" s="99">
        <f t="shared" si="1"/>
        <v>12264006319.119099</v>
      </c>
      <c r="K19" s="99">
        <v>1015208479.1799999</v>
      </c>
      <c r="L19" s="99">
        <v>752059421.23000002</v>
      </c>
      <c r="M19" s="99">
        <v>52372534.286799997</v>
      </c>
      <c r="N19" s="99">
        <v>1020625947.8223</v>
      </c>
      <c r="O19" s="118">
        <f t="shared" si="2"/>
        <v>17405970301.878201</v>
      </c>
      <c r="P19" s="101">
        <f t="shared" si="3"/>
        <v>15104272701.638199</v>
      </c>
      <c r="Q19" s="96">
        <v>10</v>
      </c>
    </row>
    <row r="20" spans="1:17" ht="18" customHeight="1">
      <c r="A20" s="74">
        <v>11</v>
      </c>
      <c r="B20" s="97" t="s">
        <v>30</v>
      </c>
      <c r="C20" s="102">
        <v>13</v>
      </c>
      <c r="D20" s="78">
        <v>3346822313.4396</v>
      </c>
      <c r="E20" s="78">
        <v>0</v>
      </c>
      <c r="F20" s="99">
        <f t="shared" si="0"/>
        <v>3346822313.4396</v>
      </c>
      <c r="G20" s="100">
        <v>34012816.719999999</v>
      </c>
      <c r="H20" s="100">
        <v>0</v>
      </c>
      <c r="I20" s="78">
        <v>468120924.0844</v>
      </c>
      <c r="J20" s="99">
        <f t="shared" si="1"/>
        <v>2844688572.6352</v>
      </c>
      <c r="K20" s="99">
        <v>135416131.05000001</v>
      </c>
      <c r="L20" s="99">
        <v>94097322.150000006</v>
      </c>
      <c r="M20" s="99">
        <v>46146056.897200003</v>
      </c>
      <c r="N20" s="99">
        <v>788450386.00660002</v>
      </c>
      <c r="O20" s="118">
        <f t="shared" si="2"/>
        <v>4410932209.5434008</v>
      </c>
      <c r="P20" s="101">
        <f t="shared" si="3"/>
        <v>3908798468.7390003</v>
      </c>
      <c r="Q20" s="96">
        <v>11</v>
      </c>
    </row>
    <row r="21" spans="1:17" ht="18" customHeight="1">
      <c r="A21" s="74">
        <v>12</v>
      </c>
      <c r="B21" s="97" t="s">
        <v>31</v>
      </c>
      <c r="C21" s="102">
        <v>18</v>
      </c>
      <c r="D21" s="78">
        <v>3497965710.7837</v>
      </c>
      <c r="E21" s="78">
        <v>1423582526.5495999</v>
      </c>
      <c r="F21" s="99">
        <f t="shared" si="0"/>
        <v>4921548237.3332996</v>
      </c>
      <c r="G21" s="100">
        <v>65767212.710000001</v>
      </c>
      <c r="H21" s="100">
        <v>0</v>
      </c>
      <c r="I21" s="78">
        <v>393356922.11000001</v>
      </c>
      <c r="J21" s="99">
        <f t="shared" si="1"/>
        <v>4462424102.5132999</v>
      </c>
      <c r="K21" s="99">
        <v>245080953.11000001</v>
      </c>
      <c r="L21" s="99">
        <v>172843394.97999999</v>
      </c>
      <c r="M21" s="99">
        <v>48230025.258900002</v>
      </c>
      <c r="N21" s="99">
        <v>984094762.29270005</v>
      </c>
      <c r="O21" s="118">
        <f t="shared" si="2"/>
        <v>6371797372.9748983</v>
      </c>
      <c r="P21" s="101">
        <f t="shared" si="3"/>
        <v>5912673238.1548986</v>
      </c>
      <c r="Q21" s="96">
        <v>12</v>
      </c>
    </row>
    <row r="22" spans="1:17" ht="18" customHeight="1">
      <c r="A22" s="74">
        <v>13</v>
      </c>
      <c r="B22" s="97" t="s">
        <v>32</v>
      </c>
      <c r="C22" s="102">
        <v>16</v>
      </c>
      <c r="D22" s="78">
        <v>3344933721.1125002</v>
      </c>
      <c r="E22" s="78">
        <v>0</v>
      </c>
      <c r="F22" s="99">
        <f t="shared" si="0"/>
        <v>3344933721.1125002</v>
      </c>
      <c r="G22" s="100">
        <v>50257868.07</v>
      </c>
      <c r="H22" s="100">
        <v>499654808.00999999</v>
      </c>
      <c r="I22" s="78">
        <v>424531814.39999998</v>
      </c>
      <c r="J22" s="99">
        <f t="shared" si="1"/>
        <v>2370489230.6325002</v>
      </c>
      <c r="K22" s="99">
        <v>135339716.52000001</v>
      </c>
      <c r="L22" s="99">
        <v>94044223.579999998</v>
      </c>
      <c r="M22" s="99">
        <v>46120016.946199998</v>
      </c>
      <c r="N22" s="99">
        <v>818538881.08070004</v>
      </c>
      <c r="O22" s="118">
        <f t="shared" si="2"/>
        <v>4438976559.2393999</v>
      </c>
      <c r="P22" s="101">
        <f t="shared" si="3"/>
        <v>3464532068.7593999</v>
      </c>
      <c r="Q22" s="96">
        <v>13</v>
      </c>
    </row>
    <row r="23" spans="1:17" ht="18" customHeight="1">
      <c r="A23" s="74">
        <v>14</v>
      </c>
      <c r="B23" s="97" t="s">
        <v>33</v>
      </c>
      <c r="C23" s="102">
        <v>17</v>
      </c>
      <c r="D23" s="78">
        <v>3762164262.5372</v>
      </c>
      <c r="E23" s="78">
        <v>0</v>
      </c>
      <c r="F23" s="99">
        <f t="shared" si="0"/>
        <v>3762164262.5372</v>
      </c>
      <c r="G23" s="100">
        <v>50370063.829999998</v>
      </c>
      <c r="H23" s="100">
        <v>0</v>
      </c>
      <c r="I23" s="78">
        <v>206468378.88999999</v>
      </c>
      <c r="J23" s="99">
        <f t="shared" si="1"/>
        <v>3505325819.8172002</v>
      </c>
      <c r="K23" s="99">
        <v>152221325.50999999</v>
      </c>
      <c r="L23" s="99">
        <v>105774836.38</v>
      </c>
      <c r="M23" s="99">
        <v>51872800.482600003</v>
      </c>
      <c r="N23" s="99">
        <v>895543073.87380004</v>
      </c>
      <c r="O23" s="118">
        <f t="shared" si="2"/>
        <v>4967576298.7836008</v>
      </c>
      <c r="P23" s="101">
        <f t="shared" si="3"/>
        <v>4710737856.0636005</v>
      </c>
      <c r="Q23" s="96">
        <v>14</v>
      </c>
    </row>
    <row r="24" spans="1:17" ht="18" customHeight="1">
      <c r="A24" s="74">
        <v>15</v>
      </c>
      <c r="B24" s="97" t="s">
        <v>34</v>
      </c>
      <c r="C24" s="102">
        <v>11</v>
      </c>
      <c r="D24" s="78">
        <v>3523680014.8603001</v>
      </c>
      <c r="E24" s="78">
        <v>0</v>
      </c>
      <c r="F24" s="99">
        <f t="shared" si="0"/>
        <v>3523680014.8603001</v>
      </c>
      <c r="G24" s="100">
        <v>32311814.59</v>
      </c>
      <c r="H24" s="100">
        <v>361446152.47000003</v>
      </c>
      <c r="I24" s="78">
        <v>302954928.63999999</v>
      </c>
      <c r="J24" s="99">
        <f t="shared" si="1"/>
        <v>2826967119.1602998</v>
      </c>
      <c r="K24" s="99">
        <v>142571989.18000001</v>
      </c>
      <c r="L24" s="99">
        <v>99069751.090000004</v>
      </c>
      <c r="M24" s="99">
        <v>48584574.627800003</v>
      </c>
      <c r="N24" s="99">
        <v>785671876.86800003</v>
      </c>
      <c r="O24" s="118">
        <f t="shared" si="2"/>
        <v>4599578206.6261005</v>
      </c>
      <c r="P24" s="101">
        <f t="shared" si="3"/>
        <v>3902865310.9260998</v>
      </c>
      <c r="Q24" s="96">
        <v>15</v>
      </c>
    </row>
    <row r="25" spans="1:17" ht="18" customHeight="1">
      <c r="A25" s="74">
        <v>16</v>
      </c>
      <c r="B25" s="97" t="s">
        <v>35</v>
      </c>
      <c r="C25" s="102">
        <v>27</v>
      </c>
      <c r="D25" s="78">
        <v>3889523947.7247</v>
      </c>
      <c r="E25" s="78">
        <v>321306427.37959999</v>
      </c>
      <c r="F25" s="99">
        <f t="shared" si="0"/>
        <v>4210830375.1043</v>
      </c>
      <c r="G25" s="100">
        <v>48261551.149999999</v>
      </c>
      <c r="H25" s="100">
        <v>0</v>
      </c>
      <c r="I25" s="78">
        <v>822267522.07000005</v>
      </c>
      <c r="J25" s="99">
        <f t="shared" si="1"/>
        <v>3340301301.8842998</v>
      </c>
      <c r="K25" s="99">
        <v>191334531.52000001</v>
      </c>
      <c r="L25" s="99">
        <v>119615620.19</v>
      </c>
      <c r="M25" s="99">
        <v>53628838.517700002</v>
      </c>
      <c r="N25" s="99">
        <v>957162058.64059997</v>
      </c>
      <c r="O25" s="118">
        <f t="shared" si="2"/>
        <v>5532571423.9726</v>
      </c>
      <c r="P25" s="101">
        <f t="shared" si="3"/>
        <v>4662042350.7525997</v>
      </c>
      <c r="Q25" s="96">
        <v>16</v>
      </c>
    </row>
    <row r="26" spans="1:17" ht="18" customHeight="1">
      <c r="A26" s="74">
        <v>17</v>
      </c>
      <c r="B26" s="97" t="s">
        <v>36</v>
      </c>
      <c r="C26" s="102">
        <v>27</v>
      </c>
      <c r="D26" s="78">
        <v>4183543814.3916998</v>
      </c>
      <c r="E26" s="78">
        <v>0</v>
      </c>
      <c r="F26" s="99">
        <f t="shared" si="0"/>
        <v>4183543814.3916998</v>
      </c>
      <c r="G26" s="100">
        <v>26900978.82</v>
      </c>
      <c r="H26" s="100">
        <v>0</v>
      </c>
      <c r="I26" s="78">
        <v>163223611.96000001</v>
      </c>
      <c r="J26" s="99">
        <f t="shared" si="1"/>
        <v>3993419223.6116996</v>
      </c>
      <c r="K26" s="99">
        <v>169270808.06</v>
      </c>
      <c r="L26" s="99">
        <v>117622100.36</v>
      </c>
      <c r="M26" s="99">
        <v>57682790.662600003</v>
      </c>
      <c r="N26" s="99">
        <v>995872838.57969999</v>
      </c>
      <c r="O26" s="118">
        <f t="shared" si="2"/>
        <v>5523992352.0539989</v>
      </c>
      <c r="P26" s="101">
        <f t="shared" si="3"/>
        <v>5333867761.2740002</v>
      </c>
      <c r="Q26" s="96">
        <v>17</v>
      </c>
    </row>
    <row r="27" spans="1:17" ht="18" customHeight="1">
      <c r="A27" s="74">
        <v>18</v>
      </c>
      <c r="B27" s="97" t="s">
        <v>37</v>
      </c>
      <c r="C27" s="102">
        <v>23</v>
      </c>
      <c r="D27" s="78">
        <v>4901508168.3878002</v>
      </c>
      <c r="E27" s="78">
        <v>0</v>
      </c>
      <c r="F27" s="99">
        <f t="shared" si="0"/>
        <v>4901508168.3878002</v>
      </c>
      <c r="G27" s="100">
        <v>187188131.13</v>
      </c>
      <c r="H27" s="100">
        <v>0</v>
      </c>
      <c r="I27" s="78">
        <v>203254936.77000001</v>
      </c>
      <c r="J27" s="99">
        <f t="shared" si="1"/>
        <v>4511065100.4877996</v>
      </c>
      <c r="K27" s="99">
        <v>198320439.59999999</v>
      </c>
      <c r="L27" s="99">
        <v>137807971.25</v>
      </c>
      <c r="M27" s="99">
        <v>67582098.372099996</v>
      </c>
      <c r="N27" s="99">
        <v>1183024153.8676</v>
      </c>
      <c r="O27" s="118">
        <f t="shared" si="2"/>
        <v>6488242831.4775009</v>
      </c>
      <c r="P27" s="101">
        <f t="shared" si="3"/>
        <v>6097799763.5774994</v>
      </c>
      <c r="Q27" s="96">
        <v>18</v>
      </c>
    </row>
    <row r="28" spans="1:17" ht="18" customHeight="1">
      <c r="A28" s="74">
        <v>19</v>
      </c>
      <c r="B28" s="97" t="s">
        <v>38</v>
      </c>
      <c r="C28" s="102">
        <v>44</v>
      </c>
      <c r="D28" s="78">
        <v>5933821322.1395998</v>
      </c>
      <c r="E28" s="78">
        <v>0</v>
      </c>
      <c r="F28" s="99">
        <f t="shared" si="0"/>
        <v>5933821322.1395998</v>
      </c>
      <c r="G28" s="100">
        <v>55426336.829999998</v>
      </c>
      <c r="H28" s="100">
        <v>0</v>
      </c>
      <c r="I28" s="78">
        <v>417633586.19</v>
      </c>
      <c r="J28" s="99">
        <f t="shared" si="1"/>
        <v>5460761399.1196003</v>
      </c>
      <c r="K28" s="99">
        <v>240088971.13</v>
      </c>
      <c r="L28" s="99">
        <v>166831891.34999999</v>
      </c>
      <c r="M28" s="99">
        <v>81815653.986100003</v>
      </c>
      <c r="N28" s="99">
        <v>1555836000.7827001</v>
      </c>
      <c r="O28" s="118">
        <f t="shared" si="2"/>
        <v>7978393839.388401</v>
      </c>
      <c r="P28" s="101">
        <f t="shared" si="3"/>
        <v>7505333916.3684006</v>
      </c>
      <c r="Q28" s="96">
        <v>19</v>
      </c>
    </row>
    <row r="29" spans="1:17" ht="18" customHeight="1">
      <c r="A29" s="74">
        <v>20</v>
      </c>
      <c r="B29" s="97" t="s">
        <v>39</v>
      </c>
      <c r="C29" s="102">
        <v>34</v>
      </c>
      <c r="D29" s="78">
        <v>4598542648.3818998</v>
      </c>
      <c r="E29" s="78">
        <v>0</v>
      </c>
      <c r="F29" s="99">
        <f t="shared" si="0"/>
        <v>4598542648.3818998</v>
      </c>
      <c r="G29" s="100">
        <v>106524126.01000001</v>
      </c>
      <c r="H29" s="100">
        <v>0</v>
      </c>
      <c r="I29" s="78">
        <v>632779600.73000002</v>
      </c>
      <c r="J29" s="99">
        <f t="shared" si="1"/>
        <v>3859238921.6418996</v>
      </c>
      <c r="K29" s="99">
        <v>186062119.69999999</v>
      </c>
      <c r="L29" s="99">
        <v>129289967.77</v>
      </c>
      <c r="M29" s="99">
        <v>63404803.369599998</v>
      </c>
      <c r="N29" s="99">
        <v>1095943577.5007</v>
      </c>
      <c r="O29" s="118">
        <f t="shared" si="2"/>
        <v>6073243116.7222004</v>
      </c>
      <c r="P29" s="101">
        <f t="shared" si="3"/>
        <v>5333939389.9821987</v>
      </c>
      <c r="Q29" s="96">
        <v>20</v>
      </c>
    </row>
    <row r="30" spans="1:17" ht="18" customHeight="1">
      <c r="A30" s="74">
        <v>21</v>
      </c>
      <c r="B30" s="97" t="s">
        <v>40</v>
      </c>
      <c r="C30" s="102">
        <v>21</v>
      </c>
      <c r="D30" s="78">
        <v>3950171077.3207998</v>
      </c>
      <c r="E30" s="78">
        <v>0</v>
      </c>
      <c r="F30" s="99">
        <f t="shared" si="0"/>
        <v>3950171077.3207998</v>
      </c>
      <c r="G30" s="100">
        <v>38695926.329999998</v>
      </c>
      <c r="H30" s="100">
        <v>0</v>
      </c>
      <c r="I30" s="78">
        <v>264239440.81</v>
      </c>
      <c r="J30" s="99">
        <f t="shared" si="1"/>
        <v>3647235710.1808</v>
      </c>
      <c r="K30" s="99">
        <v>159828289.09999999</v>
      </c>
      <c r="L30" s="99">
        <v>111060727.34999999</v>
      </c>
      <c r="M30" s="99">
        <v>54465042.424199998</v>
      </c>
      <c r="N30" s="99">
        <v>865972338.08060002</v>
      </c>
      <c r="O30" s="118">
        <f t="shared" si="2"/>
        <v>5141497474.2755995</v>
      </c>
      <c r="P30" s="101">
        <f t="shared" si="3"/>
        <v>4838562107.1356001</v>
      </c>
      <c r="Q30" s="96">
        <v>21</v>
      </c>
    </row>
    <row r="31" spans="1:17" ht="18" customHeight="1">
      <c r="A31" s="74">
        <v>22</v>
      </c>
      <c r="B31" s="97" t="s">
        <v>41</v>
      </c>
      <c r="C31" s="102">
        <v>21</v>
      </c>
      <c r="D31" s="78">
        <v>4134636599.2066002</v>
      </c>
      <c r="E31" s="78">
        <v>0</v>
      </c>
      <c r="F31" s="99">
        <f t="shared" si="0"/>
        <v>4134636599.2066002</v>
      </c>
      <c r="G31" s="100">
        <v>25111709.41</v>
      </c>
      <c r="H31" s="100">
        <v>246132000</v>
      </c>
      <c r="I31" s="78">
        <v>399556241.95999998</v>
      </c>
      <c r="J31" s="99">
        <f t="shared" si="1"/>
        <v>3463836647.8366003</v>
      </c>
      <c r="K31" s="99">
        <v>167291968.06</v>
      </c>
      <c r="L31" s="99">
        <v>116247053.36</v>
      </c>
      <c r="M31" s="99">
        <v>57008456.944399998</v>
      </c>
      <c r="N31" s="99">
        <v>875315108.29439998</v>
      </c>
      <c r="O31" s="118">
        <f t="shared" si="2"/>
        <v>5350499185.8654003</v>
      </c>
      <c r="P31" s="101">
        <f t="shared" si="3"/>
        <v>4679699234.4954004</v>
      </c>
      <c r="Q31" s="96">
        <v>22</v>
      </c>
    </row>
    <row r="32" spans="1:17" ht="18" customHeight="1">
      <c r="A32" s="74">
        <v>23</v>
      </c>
      <c r="B32" s="97" t="s">
        <v>42</v>
      </c>
      <c r="C32" s="102">
        <v>16</v>
      </c>
      <c r="D32" s="78">
        <v>3330020713.8677001</v>
      </c>
      <c r="E32" s="78">
        <v>0</v>
      </c>
      <c r="F32" s="99">
        <f t="shared" si="0"/>
        <v>3330020713.8677001</v>
      </c>
      <c r="G32" s="100">
        <v>38446982.479999997</v>
      </c>
      <c r="H32" s="100">
        <v>0</v>
      </c>
      <c r="I32" s="78">
        <v>400998701.70999998</v>
      </c>
      <c r="J32" s="99">
        <f t="shared" si="1"/>
        <v>2890575029.6777</v>
      </c>
      <c r="K32" s="99">
        <v>134736319.75</v>
      </c>
      <c r="L32" s="99">
        <v>93624938.090000004</v>
      </c>
      <c r="M32" s="99">
        <v>45914396.0867</v>
      </c>
      <c r="N32" s="99">
        <v>800155369.70570004</v>
      </c>
      <c r="O32" s="118">
        <f t="shared" si="2"/>
        <v>4404451737.5001001</v>
      </c>
      <c r="P32" s="101">
        <f t="shared" si="3"/>
        <v>3965006053.3101001</v>
      </c>
      <c r="Q32" s="96">
        <v>23</v>
      </c>
    </row>
    <row r="33" spans="1:17" ht="18" customHeight="1">
      <c r="A33" s="74">
        <v>24</v>
      </c>
      <c r="B33" s="97" t="s">
        <v>43</v>
      </c>
      <c r="C33" s="102">
        <v>20</v>
      </c>
      <c r="D33" s="78">
        <v>5011497050.8615999</v>
      </c>
      <c r="E33" s="78">
        <v>0</v>
      </c>
      <c r="F33" s="99">
        <f t="shared" si="0"/>
        <v>5011497050.8615999</v>
      </c>
      <c r="G33" s="100">
        <v>847844680.25</v>
      </c>
      <c r="H33" s="100">
        <v>2000000000</v>
      </c>
      <c r="I33" s="78">
        <v>0</v>
      </c>
      <c r="J33" s="99">
        <f t="shared" si="1"/>
        <v>2163652370.6115999</v>
      </c>
      <c r="K33" s="99">
        <v>202770711.38999999</v>
      </c>
      <c r="L33" s="99">
        <v>140900355.11000001</v>
      </c>
      <c r="M33" s="99">
        <v>69098627.411599994</v>
      </c>
      <c r="N33" s="99">
        <v>7880215576.7893</v>
      </c>
      <c r="O33" s="118">
        <f t="shared" si="2"/>
        <v>13304482321.5625</v>
      </c>
      <c r="P33" s="101">
        <f t="shared" si="3"/>
        <v>10456637641.3125</v>
      </c>
      <c r="Q33" s="96">
        <v>24</v>
      </c>
    </row>
    <row r="34" spans="1:17" ht="18" customHeight="1">
      <c r="A34" s="74">
        <v>25</v>
      </c>
      <c r="B34" s="97" t="s">
        <v>44</v>
      </c>
      <c r="C34" s="102">
        <v>13</v>
      </c>
      <c r="D34" s="78">
        <v>3449908614.9647999</v>
      </c>
      <c r="E34" s="78">
        <v>0</v>
      </c>
      <c r="F34" s="99">
        <f t="shared" si="0"/>
        <v>3449908614.9647999</v>
      </c>
      <c r="G34" s="100">
        <v>28549784.100000001</v>
      </c>
      <c r="H34" s="100">
        <v>101637860.22</v>
      </c>
      <c r="I34" s="78">
        <v>124304116.61</v>
      </c>
      <c r="J34" s="99">
        <f t="shared" si="1"/>
        <v>3195416854.0348001</v>
      </c>
      <c r="K34" s="99">
        <v>139587116.78</v>
      </c>
      <c r="L34" s="99">
        <v>96995637.040000007</v>
      </c>
      <c r="M34" s="99">
        <v>47567413.004600003</v>
      </c>
      <c r="N34" s="99">
        <v>746714242.10819995</v>
      </c>
      <c r="O34" s="118">
        <f t="shared" si="2"/>
        <v>4480773023.8976002</v>
      </c>
      <c r="P34" s="101">
        <f t="shared" si="3"/>
        <v>4226281262.9676003</v>
      </c>
      <c r="Q34" s="96">
        <v>25</v>
      </c>
    </row>
    <row r="35" spans="1:17" ht="18" customHeight="1">
      <c r="A35" s="74">
        <v>26</v>
      </c>
      <c r="B35" s="97" t="s">
        <v>45</v>
      </c>
      <c r="C35" s="102">
        <v>25</v>
      </c>
      <c r="D35" s="78">
        <v>4431254012.1330004</v>
      </c>
      <c r="E35" s="78">
        <v>0</v>
      </c>
      <c r="F35" s="99">
        <f t="shared" si="0"/>
        <v>4431254012.1330004</v>
      </c>
      <c r="G35" s="100">
        <v>33862068.649999999</v>
      </c>
      <c r="H35" s="100">
        <v>275631992.38</v>
      </c>
      <c r="I35" s="78">
        <v>290421043.37</v>
      </c>
      <c r="J35" s="99">
        <f t="shared" si="1"/>
        <v>3831338907.7330008</v>
      </c>
      <c r="K35" s="99">
        <v>179293436.53</v>
      </c>
      <c r="L35" s="99">
        <v>124586577.14</v>
      </c>
      <c r="M35" s="99">
        <v>61098224.112099998</v>
      </c>
      <c r="N35" s="99">
        <v>932103068.18869996</v>
      </c>
      <c r="O35" s="118">
        <f t="shared" si="2"/>
        <v>5728335318.1037998</v>
      </c>
      <c r="P35" s="101">
        <f t="shared" si="3"/>
        <v>5128420213.7038012</v>
      </c>
      <c r="Q35" s="96">
        <v>26</v>
      </c>
    </row>
    <row r="36" spans="1:17" ht="18" customHeight="1">
      <c r="A36" s="74">
        <v>27</v>
      </c>
      <c r="B36" s="97" t="s">
        <v>46</v>
      </c>
      <c r="C36" s="102">
        <v>20</v>
      </c>
      <c r="D36" s="78">
        <v>3475531092.3354001</v>
      </c>
      <c r="E36" s="78">
        <v>0</v>
      </c>
      <c r="F36" s="99">
        <f t="shared" si="0"/>
        <v>3475531092.3354001</v>
      </c>
      <c r="G36" s="100">
        <v>69935871.299999997</v>
      </c>
      <c r="H36" s="100">
        <v>0</v>
      </c>
      <c r="I36" s="78">
        <v>1133331119.97</v>
      </c>
      <c r="J36" s="99">
        <f t="shared" si="1"/>
        <v>2272264101.0654001</v>
      </c>
      <c r="K36" s="99">
        <v>140623830.53999999</v>
      </c>
      <c r="L36" s="99">
        <v>97716023.810000002</v>
      </c>
      <c r="M36" s="99">
        <v>47920696.264899999</v>
      </c>
      <c r="N36" s="99">
        <v>985110762.347</v>
      </c>
      <c r="O36" s="118">
        <f t="shared" si="2"/>
        <v>4746902405.2973003</v>
      </c>
      <c r="P36" s="101">
        <f t="shared" si="3"/>
        <v>3543635414.0273004</v>
      </c>
      <c r="Q36" s="96">
        <v>27</v>
      </c>
    </row>
    <row r="37" spans="1:17" ht="18" customHeight="1">
      <c r="A37" s="74">
        <v>28</v>
      </c>
      <c r="B37" s="97" t="s">
        <v>47</v>
      </c>
      <c r="C37" s="102">
        <v>18</v>
      </c>
      <c r="D37" s="78">
        <v>3482416508.6658001</v>
      </c>
      <c r="E37" s="78">
        <v>1063576574.1964999</v>
      </c>
      <c r="F37" s="99">
        <f t="shared" si="0"/>
        <v>4545993082.8622999</v>
      </c>
      <c r="G37" s="100">
        <v>53057456.93</v>
      </c>
      <c r="H37" s="100">
        <v>307710850.69999999</v>
      </c>
      <c r="I37" s="78">
        <v>236499022.94999999</v>
      </c>
      <c r="J37" s="99">
        <f t="shared" si="1"/>
        <v>3948725752.2823</v>
      </c>
      <c r="K37" s="99">
        <v>244612307.13</v>
      </c>
      <c r="L37" s="99">
        <v>163930560.11000001</v>
      </c>
      <c r="M37" s="99">
        <v>48015632.531000003</v>
      </c>
      <c r="N37" s="99">
        <v>900718566.16830003</v>
      </c>
      <c r="O37" s="118">
        <f t="shared" si="2"/>
        <v>5903270148.8015995</v>
      </c>
      <c r="P37" s="101">
        <f t="shared" si="3"/>
        <v>5306002818.2215996</v>
      </c>
      <c r="Q37" s="96">
        <v>28</v>
      </c>
    </row>
    <row r="38" spans="1:17" ht="18" customHeight="1">
      <c r="A38" s="74">
        <v>29</v>
      </c>
      <c r="B38" s="97" t="s">
        <v>48</v>
      </c>
      <c r="C38" s="102">
        <v>30</v>
      </c>
      <c r="D38" s="78">
        <v>3411817699.1630001</v>
      </c>
      <c r="E38" s="78">
        <v>0</v>
      </c>
      <c r="F38" s="99">
        <f t="shared" si="0"/>
        <v>3411817699.1630001</v>
      </c>
      <c r="G38" s="100">
        <v>100711658.43000001</v>
      </c>
      <c r="H38" s="100">
        <v>945881467</v>
      </c>
      <c r="I38" s="78">
        <v>1375047323.53</v>
      </c>
      <c r="J38" s="99">
        <f t="shared" si="1"/>
        <v>990177250.20300031</v>
      </c>
      <c r="K38" s="99">
        <v>138045916.21000001</v>
      </c>
      <c r="L38" s="99">
        <v>95924694.859999999</v>
      </c>
      <c r="M38" s="99">
        <v>47042214.651299998</v>
      </c>
      <c r="N38" s="99">
        <v>877300309.52139997</v>
      </c>
      <c r="O38" s="118">
        <f t="shared" si="2"/>
        <v>4570130834.4057007</v>
      </c>
      <c r="P38" s="101">
        <f t="shared" si="3"/>
        <v>2148490385.4457002</v>
      </c>
      <c r="Q38" s="96">
        <v>29</v>
      </c>
    </row>
    <row r="39" spans="1:17" ht="18" customHeight="1">
      <c r="A39" s="74">
        <v>30</v>
      </c>
      <c r="B39" s="97" t="s">
        <v>49</v>
      </c>
      <c r="C39" s="102">
        <v>33</v>
      </c>
      <c r="D39" s="78">
        <v>4195865415.7353001</v>
      </c>
      <c r="E39" s="78">
        <v>0</v>
      </c>
      <c r="F39" s="99">
        <f t="shared" si="0"/>
        <v>4195865415.7353001</v>
      </c>
      <c r="G39" s="100">
        <v>122941928.58</v>
      </c>
      <c r="H39" s="100">
        <v>99912935</v>
      </c>
      <c r="I39" s="78">
        <v>399777987.94999999</v>
      </c>
      <c r="J39" s="99">
        <f t="shared" si="1"/>
        <v>3573232564.2053003</v>
      </c>
      <c r="K39" s="99">
        <v>169769353.66999999</v>
      </c>
      <c r="L39" s="99">
        <v>117968527.39</v>
      </c>
      <c r="M39" s="99">
        <v>57852681.162699997</v>
      </c>
      <c r="N39" s="99">
        <v>1392714889.3059001</v>
      </c>
      <c r="O39" s="118">
        <f t="shared" si="2"/>
        <v>5934170867.2639008</v>
      </c>
      <c r="P39" s="101">
        <f t="shared" si="3"/>
        <v>5311538015.7339001</v>
      </c>
      <c r="Q39" s="96">
        <v>30</v>
      </c>
    </row>
    <row r="40" spans="1:17" ht="18" customHeight="1">
      <c r="A40" s="74">
        <v>31</v>
      </c>
      <c r="B40" s="97" t="s">
        <v>50</v>
      </c>
      <c r="C40" s="102">
        <v>17</v>
      </c>
      <c r="D40" s="78">
        <v>3906488972.1264</v>
      </c>
      <c r="E40" s="78">
        <v>0</v>
      </c>
      <c r="F40" s="99">
        <f t="shared" si="0"/>
        <v>3906488972.1264</v>
      </c>
      <c r="G40" s="100">
        <v>20264710.649999999</v>
      </c>
      <c r="H40" s="100">
        <v>609914612.08000004</v>
      </c>
      <c r="I40" s="78">
        <v>519359488.18000001</v>
      </c>
      <c r="J40" s="99">
        <f t="shared" si="1"/>
        <v>2756950161.2164001</v>
      </c>
      <c r="K40" s="99">
        <v>158060862.83000001</v>
      </c>
      <c r="L40" s="99">
        <v>109832586.52</v>
      </c>
      <c r="M40" s="99">
        <v>53862752.633199997</v>
      </c>
      <c r="N40" s="99">
        <v>857781121.41289997</v>
      </c>
      <c r="O40" s="118">
        <f t="shared" si="2"/>
        <v>5086026295.5225</v>
      </c>
      <c r="P40" s="101">
        <f t="shared" si="3"/>
        <v>3936487484.6125002</v>
      </c>
      <c r="Q40" s="96">
        <v>31</v>
      </c>
    </row>
    <row r="41" spans="1:17" ht="18" customHeight="1">
      <c r="A41" s="74">
        <v>32</v>
      </c>
      <c r="B41" s="97" t="s">
        <v>51</v>
      </c>
      <c r="C41" s="102">
        <v>23</v>
      </c>
      <c r="D41" s="78">
        <v>4034478741.6078</v>
      </c>
      <c r="E41" s="78">
        <v>7318983674.4369001</v>
      </c>
      <c r="F41" s="99">
        <f t="shared" si="0"/>
        <v>11353462416.044701</v>
      </c>
      <c r="G41" s="100">
        <v>55522490.880000003</v>
      </c>
      <c r="H41" s="100">
        <v>0</v>
      </c>
      <c r="I41" s="78">
        <v>1267549523.03</v>
      </c>
      <c r="J41" s="99">
        <f t="shared" si="1"/>
        <v>10030390402.134701</v>
      </c>
      <c r="K41" s="99">
        <v>768326144.10000002</v>
      </c>
      <c r="L41" s="99">
        <v>531861147.38999999</v>
      </c>
      <c r="M41" s="99">
        <v>55627478.2839</v>
      </c>
      <c r="N41" s="99">
        <v>1298579902.5188999</v>
      </c>
      <c r="O41" s="118">
        <f t="shared" si="2"/>
        <v>14007857088.3375</v>
      </c>
      <c r="P41" s="101">
        <f t="shared" si="3"/>
        <v>12684785074.4275</v>
      </c>
      <c r="Q41" s="96">
        <v>32</v>
      </c>
    </row>
    <row r="42" spans="1:17" ht="18" customHeight="1">
      <c r="A42" s="74">
        <v>33</v>
      </c>
      <c r="B42" s="97" t="s">
        <v>52</v>
      </c>
      <c r="C42" s="102">
        <v>23</v>
      </c>
      <c r="D42" s="78">
        <v>4122871012.9755998</v>
      </c>
      <c r="E42" s="78">
        <v>0</v>
      </c>
      <c r="F42" s="99">
        <f t="shared" si="0"/>
        <v>4122871012.9755998</v>
      </c>
      <c r="G42" s="100">
        <v>35244761.729999997</v>
      </c>
      <c r="H42" s="100">
        <v>0</v>
      </c>
      <c r="I42" s="78">
        <v>573519483.79999995</v>
      </c>
      <c r="J42" s="99">
        <f t="shared" si="1"/>
        <v>3514106767.4455996</v>
      </c>
      <c r="K42" s="99">
        <v>166815919.43000001</v>
      </c>
      <c r="L42" s="99">
        <v>115916258.94</v>
      </c>
      <c r="M42" s="99">
        <v>56846232.792400002</v>
      </c>
      <c r="N42" s="99">
        <v>910256550.39690006</v>
      </c>
      <c r="O42" s="118">
        <f t="shared" si="2"/>
        <v>5372705974.5348997</v>
      </c>
      <c r="P42" s="101">
        <f t="shared" si="3"/>
        <v>4763941729.004899</v>
      </c>
      <c r="Q42" s="96">
        <v>33</v>
      </c>
    </row>
    <row r="43" spans="1:17" ht="18" customHeight="1">
      <c r="A43" s="74">
        <v>34</v>
      </c>
      <c r="B43" s="97" t="s">
        <v>53</v>
      </c>
      <c r="C43" s="102">
        <v>16</v>
      </c>
      <c r="D43" s="78">
        <v>3603561522.6652999</v>
      </c>
      <c r="E43" s="78">
        <v>0</v>
      </c>
      <c r="F43" s="99">
        <f t="shared" si="0"/>
        <v>3603561522.6652999</v>
      </c>
      <c r="G43" s="100">
        <v>17865776.940000001</v>
      </c>
      <c r="H43" s="100">
        <v>0</v>
      </c>
      <c r="I43" s="78">
        <v>354983319.76999998</v>
      </c>
      <c r="J43" s="99">
        <f t="shared" si="1"/>
        <v>3230712425.9552999</v>
      </c>
      <c r="K43" s="99">
        <v>145804083.30000001</v>
      </c>
      <c r="L43" s="99">
        <v>101315653.40000001</v>
      </c>
      <c r="M43" s="99">
        <v>49685982.548199996</v>
      </c>
      <c r="N43" s="99">
        <v>784737723.95599997</v>
      </c>
      <c r="O43" s="118">
        <f t="shared" si="2"/>
        <v>4685104965.8695002</v>
      </c>
      <c r="P43" s="101">
        <f t="shared" si="3"/>
        <v>4312255869.1595001</v>
      </c>
      <c r="Q43" s="96">
        <v>34</v>
      </c>
    </row>
    <row r="44" spans="1:17" ht="18" customHeight="1">
      <c r="A44" s="74">
        <v>35</v>
      </c>
      <c r="B44" s="97" t="s">
        <v>54</v>
      </c>
      <c r="C44" s="102">
        <v>17</v>
      </c>
      <c r="D44" s="78">
        <v>3714809342.5162001</v>
      </c>
      <c r="E44" s="78">
        <v>0</v>
      </c>
      <c r="F44" s="99">
        <f t="shared" si="0"/>
        <v>3714809342.5162001</v>
      </c>
      <c r="G44" s="100">
        <v>33411095.780000001</v>
      </c>
      <c r="H44" s="100">
        <v>0</v>
      </c>
      <c r="I44" s="78">
        <v>89972595.590000004</v>
      </c>
      <c r="J44" s="99">
        <f t="shared" si="1"/>
        <v>3591425651.1461997</v>
      </c>
      <c r="K44" s="99">
        <v>150305293.09</v>
      </c>
      <c r="L44" s="99">
        <v>104443432.81999999</v>
      </c>
      <c r="M44" s="99">
        <v>51219869.843000002</v>
      </c>
      <c r="N44" s="99">
        <v>791270906.25539994</v>
      </c>
      <c r="O44" s="118">
        <f t="shared" si="2"/>
        <v>4812048844.5246</v>
      </c>
      <c r="P44" s="101">
        <f t="shared" si="3"/>
        <v>4688665153.1546001</v>
      </c>
      <c r="Q44" s="96">
        <v>35</v>
      </c>
    </row>
    <row r="45" spans="1:17" ht="18" customHeight="1" thickBot="1">
      <c r="A45" s="74">
        <v>36</v>
      </c>
      <c r="B45" s="97" t="s">
        <v>55</v>
      </c>
      <c r="C45" s="102">
        <v>14</v>
      </c>
      <c r="D45" s="78">
        <v>3722720801.7112999</v>
      </c>
      <c r="E45" s="78">
        <v>0</v>
      </c>
      <c r="F45" s="99">
        <f t="shared" si="0"/>
        <v>3722720801.7112999</v>
      </c>
      <c r="G45" s="100">
        <v>21475442.949999999</v>
      </c>
      <c r="H45" s="100">
        <v>488822936.86000001</v>
      </c>
      <c r="I45" s="78">
        <v>780842346.25999999</v>
      </c>
      <c r="J45" s="99">
        <f t="shared" si="1"/>
        <v>2431580075.6413002</v>
      </c>
      <c r="K45" s="99">
        <v>150625399.47999999</v>
      </c>
      <c r="L45" s="99">
        <v>104665866.83</v>
      </c>
      <c r="M45" s="99">
        <v>51328953.209899999</v>
      </c>
      <c r="N45" s="99">
        <v>864873256.81789994</v>
      </c>
      <c r="O45" s="118">
        <f t="shared" si="2"/>
        <v>4894214278.0490999</v>
      </c>
      <c r="P45" s="101">
        <f t="shared" si="3"/>
        <v>3603073551.9791002</v>
      </c>
      <c r="Q45" s="96">
        <v>36</v>
      </c>
    </row>
    <row r="46" spans="1:17" ht="18" customHeight="1" thickTop="1" thickBot="1">
      <c r="A46" s="74"/>
      <c r="B46" s="143" t="s">
        <v>874</v>
      </c>
      <c r="C46" s="144"/>
      <c r="D46" s="103">
        <f>SUM(D10:D45)</f>
        <v>141859296965.67331</v>
      </c>
      <c r="E46" s="103">
        <f t="shared" ref="E46:P46" si="4">SUM(E10:E45)</f>
        <v>37408118142.587395</v>
      </c>
      <c r="F46" s="103">
        <f t="shared" si="4"/>
        <v>179267415108.26071</v>
      </c>
      <c r="G46" s="103">
        <f t="shared" si="4"/>
        <v>2850090984.7400002</v>
      </c>
      <c r="H46" s="103">
        <f t="shared" si="4"/>
        <v>8395445859.29</v>
      </c>
      <c r="I46" s="103">
        <f t="shared" si="4"/>
        <v>18647884100.4044</v>
      </c>
      <c r="J46" s="103">
        <f t="shared" si="4"/>
        <v>149373994163.82629</v>
      </c>
      <c r="K46" s="103">
        <f t="shared" si="4"/>
        <v>8949622590.670002</v>
      </c>
      <c r="L46" s="103">
        <f t="shared" si="4"/>
        <v>6218871515.1800003</v>
      </c>
      <c r="M46" s="103">
        <f t="shared" si="4"/>
        <v>1955958989.1850994</v>
      </c>
      <c r="N46" s="103">
        <f t="shared" si="4"/>
        <v>40964450832.700005</v>
      </c>
      <c r="O46" s="103">
        <f t="shared" si="4"/>
        <v>237356319035.99582</v>
      </c>
      <c r="P46" s="103">
        <f t="shared" si="4"/>
        <v>207462898091.56137</v>
      </c>
      <c r="Q46" s="17"/>
    </row>
    <row r="47" spans="1:17" ht="19.5" thickTop="1">
      <c r="A47" s="63"/>
      <c r="B47" s="63" t="s">
        <v>15</v>
      </c>
      <c r="C47" s="63"/>
      <c r="D47" s="63"/>
      <c r="E47" s="63"/>
      <c r="F47" s="63"/>
      <c r="G47" s="63"/>
      <c r="H47" s="63"/>
      <c r="I47" s="104"/>
      <c r="J47" s="104"/>
      <c r="K47" s="104"/>
      <c r="L47" s="104"/>
      <c r="M47" s="104"/>
      <c r="N47" s="105"/>
      <c r="O47" s="63"/>
      <c r="P47" s="63"/>
      <c r="Q47" s="17"/>
    </row>
    <row r="48" spans="1:17" ht="18.75">
      <c r="A48" s="63"/>
      <c r="B48" s="63" t="s">
        <v>912</v>
      </c>
      <c r="C48" s="63"/>
      <c r="D48" s="63"/>
      <c r="E48" s="63"/>
      <c r="F48" s="63"/>
      <c r="G48" s="63"/>
      <c r="H48" s="63"/>
      <c r="I48" s="85"/>
      <c r="J48" s="104"/>
      <c r="K48" s="104"/>
      <c r="L48" s="104"/>
      <c r="M48" s="104"/>
      <c r="N48" s="63"/>
      <c r="O48" s="63"/>
      <c r="P48" s="63"/>
      <c r="Q48" s="17"/>
    </row>
    <row r="49" spans="1:17" ht="18.75">
      <c r="A49" s="63"/>
      <c r="B49" s="63"/>
      <c r="C49" s="106" t="s">
        <v>19</v>
      </c>
      <c r="D49" s="63"/>
      <c r="E49" s="63"/>
      <c r="F49" s="63"/>
      <c r="G49" s="63"/>
      <c r="H49" s="85"/>
      <c r="I49" s="63"/>
      <c r="J49" s="63"/>
      <c r="K49" s="63"/>
      <c r="L49" s="63"/>
      <c r="M49" s="63"/>
      <c r="N49" s="63"/>
      <c r="O49" s="85"/>
      <c r="P49" s="124"/>
      <c r="Q49" s="17"/>
    </row>
    <row r="50" spans="1:17" ht="18.75">
      <c r="A50" s="63"/>
      <c r="B50" s="63"/>
      <c r="C50" s="106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85"/>
      <c r="Q50" s="17"/>
    </row>
    <row r="51" spans="1:17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</row>
    <row r="52" spans="1:17" ht="25.5">
      <c r="A52" s="53"/>
      <c r="B52" s="53"/>
      <c r="C52" s="53"/>
      <c r="D52" s="53"/>
      <c r="E52" s="53"/>
      <c r="F52" s="53"/>
      <c r="G52" s="125"/>
      <c r="H52" s="53"/>
      <c r="I52" s="53"/>
      <c r="J52" s="53"/>
      <c r="K52" s="53"/>
      <c r="L52" s="53"/>
      <c r="M52" s="53"/>
      <c r="N52" s="53"/>
      <c r="O52" s="53"/>
      <c r="P52" s="53"/>
    </row>
    <row r="53" spans="1:17" ht="20.25">
      <c r="A53" s="9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</row>
  </sheetData>
  <mergeCells count="19">
    <mergeCell ref="Q7:Q8"/>
    <mergeCell ref="D5:P5"/>
    <mergeCell ref="J7:J8"/>
    <mergeCell ref="N7:N8"/>
    <mergeCell ref="O7:O8"/>
    <mergeCell ref="P7:P8"/>
    <mergeCell ref="K7:K8"/>
    <mergeCell ref="L7:L8"/>
    <mergeCell ref="M7:M8"/>
    <mergeCell ref="A2:P2"/>
    <mergeCell ref="B46:C46"/>
    <mergeCell ref="G7:I7"/>
    <mergeCell ref="F7:F8"/>
    <mergeCell ref="E7:E8"/>
    <mergeCell ref="D7:D8"/>
    <mergeCell ref="C7:C8"/>
    <mergeCell ref="B7:B8"/>
    <mergeCell ref="A4:P4"/>
    <mergeCell ref="A7:A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414"/>
  <sheetViews>
    <sheetView topLeftCell="B4" workbookViewId="0">
      <pane xSplit="3" ySplit="3" topLeftCell="E7" activePane="bottomRight" state="frozen"/>
      <selection activeCell="B4" sqref="B4"/>
      <selection pane="topRight" activeCell="E4" sqref="E4"/>
      <selection pane="bottomLeft" activeCell="B7" sqref="B7"/>
      <selection pane="bottomRight" activeCell="B6" sqref="B6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9" width="22" customWidth="1"/>
    <col min="10" max="10" width="18.42578125" customWidth="1"/>
    <col min="11" max="11" width="19.7109375" bestFit="1" customWidth="1"/>
    <col min="12" max="12" width="6.28515625" customWidth="1"/>
    <col min="13" max="13" width="4.7109375" style="13" customWidth="1"/>
    <col min="14" max="14" width="13" customWidth="1"/>
    <col min="15" max="15" width="9.42578125" bestFit="1" customWidth="1"/>
    <col min="16" max="16" width="22.28515625" customWidth="1"/>
    <col min="17" max="17" width="24.28515625" customWidth="1"/>
    <col min="18" max="21" width="21.85546875" customWidth="1"/>
    <col min="22" max="22" width="18.7109375" customWidth="1"/>
    <col min="23" max="23" width="22.140625" bestFit="1" customWidth="1"/>
  </cols>
  <sheetData>
    <row r="1" spans="1:23" ht="26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ht="26.25" hidden="1">
      <c r="A2" s="19"/>
      <c r="B2" s="19"/>
      <c r="C2" s="19"/>
      <c r="D2" s="19"/>
      <c r="E2" s="19"/>
      <c r="F2" s="19"/>
      <c r="G2" s="119"/>
      <c r="H2" s="119"/>
      <c r="I2" s="119"/>
      <c r="J2" s="19"/>
      <c r="K2" s="19"/>
      <c r="L2" s="19"/>
      <c r="M2" s="19"/>
      <c r="N2" s="19"/>
      <c r="O2" s="19"/>
      <c r="P2" s="19"/>
      <c r="Q2" s="19"/>
      <c r="R2" s="19"/>
      <c r="S2" s="121"/>
      <c r="T2" s="121"/>
      <c r="U2" s="121"/>
      <c r="V2" s="19"/>
      <c r="W2" s="19"/>
    </row>
    <row r="3" spans="1:23" ht="18">
      <c r="L3" s="17" t="s">
        <v>13</v>
      </c>
    </row>
    <row r="4" spans="1:23" ht="45" customHeight="1">
      <c r="B4" s="158" t="s">
        <v>918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>
      <c r="L5" s="13">
        <v>0</v>
      </c>
    </row>
    <row r="6" spans="1:23" ht="91.5" customHeight="1">
      <c r="A6" s="9" t="s">
        <v>0</v>
      </c>
      <c r="B6" s="2" t="s">
        <v>6</v>
      </c>
      <c r="C6" s="2" t="s">
        <v>0</v>
      </c>
      <c r="D6" s="2" t="s">
        <v>7</v>
      </c>
      <c r="E6" s="2" t="s">
        <v>4</v>
      </c>
      <c r="F6" s="2" t="s">
        <v>875</v>
      </c>
      <c r="G6" s="135" t="s">
        <v>921</v>
      </c>
      <c r="H6" s="120" t="s">
        <v>920</v>
      </c>
      <c r="I6" s="2" t="s">
        <v>919</v>
      </c>
      <c r="J6" s="2" t="s">
        <v>8</v>
      </c>
      <c r="K6" s="2" t="s">
        <v>14</v>
      </c>
      <c r="L6" s="7"/>
      <c r="M6" s="14"/>
      <c r="N6" s="2" t="s">
        <v>6</v>
      </c>
      <c r="O6" s="2" t="s">
        <v>0</v>
      </c>
      <c r="P6" s="2" t="s">
        <v>7</v>
      </c>
      <c r="Q6" s="2" t="s">
        <v>4</v>
      </c>
      <c r="R6" s="2" t="s">
        <v>875</v>
      </c>
      <c r="S6" s="135" t="s">
        <v>921</v>
      </c>
      <c r="T6" s="120" t="s">
        <v>920</v>
      </c>
      <c r="U6" s="2" t="s">
        <v>919</v>
      </c>
      <c r="V6" s="2" t="s">
        <v>8</v>
      </c>
      <c r="W6" s="2" t="s">
        <v>14</v>
      </c>
    </row>
    <row r="7" spans="1:23" ht="15.75" customHeight="1">
      <c r="A7" s="1"/>
      <c r="B7" s="1"/>
      <c r="C7" s="1"/>
      <c r="D7" s="1"/>
      <c r="E7" s="114" t="s">
        <v>898</v>
      </c>
      <c r="F7" s="114" t="s">
        <v>898</v>
      </c>
      <c r="G7" s="114" t="s">
        <v>898</v>
      </c>
      <c r="H7" s="114" t="s">
        <v>898</v>
      </c>
      <c r="I7" s="114" t="s">
        <v>898</v>
      </c>
      <c r="J7" s="114" t="s">
        <v>898</v>
      </c>
      <c r="K7" s="114" t="s">
        <v>898</v>
      </c>
      <c r="L7" s="7"/>
      <c r="M7" s="14"/>
      <c r="N7" s="3"/>
      <c r="O7" s="3"/>
      <c r="P7" s="3"/>
      <c r="Q7" s="114" t="s">
        <v>898</v>
      </c>
      <c r="R7" s="114" t="s">
        <v>898</v>
      </c>
      <c r="S7" s="114" t="s">
        <v>898</v>
      </c>
      <c r="T7" s="114" t="s">
        <v>898</v>
      </c>
      <c r="U7" s="114" t="s">
        <v>898</v>
      </c>
      <c r="V7" s="114" t="s">
        <v>898</v>
      </c>
      <c r="W7" s="123" t="s">
        <v>898</v>
      </c>
    </row>
    <row r="8" spans="1:23" ht="24.95" customHeight="1">
      <c r="A8" s="163">
        <v>1</v>
      </c>
      <c r="B8" s="159" t="s">
        <v>20</v>
      </c>
      <c r="C8" s="1">
        <v>1</v>
      </c>
      <c r="D8" s="4" t="s">
        <v>59</v>
      </c>
      <c r="E8" s="4">
        <v>116296612.0891</v>
      </c>
      <c r="F8" s="4">
        <v>0</v>
      </c>
      <c r="G8" s="4">
        <v>1603500.149</v>
      </c>
      <c r="H8" s="4">
        <v>4705489.5027000001</v>
      </c>
      <c r="I8" s="4">
        <v>3269728.3418000001</v>
      </c>
      <c r="J8" s="4">
        <v>25593142.711399999</v>
      </c>
      <c r="K8" s="5">
        <f>E8+F8+G8+H8+I8+J8</f>
        <v>151468472.794</v>
      </c>
      <c r="L8" s="7"/>
      <c r="M8" s="162">
        <v>19</v>
      </c>
      <c r="N8" s="159" t="s">
        <v>38</v>
      </c>
      <c r="O8" s="8">
        <v>26</v>
      </c>
      <c r="P8" s="4" t="s">
        <v>440</v>
      </c>
      <c r="Q8" s="4">
        <v>123115368.6789</v>
      </c>
      <c r="R8" s="4">
        <v>0</v>
      </c>
      <c r="S8" s="4">
        <v>1697517.3092</v>
      </c>
      <c r="T8" s="4">
        <v>4981383.9331</v>
      </c>
      <c r="U8" s="4">
        <v>3461440.5617</v>
      </c>
      <c r="V8" s="4">
        <v>27281922.491900001</v>
      </c>
      <c r="W8" s="5">
        <f>Q8+R8+S8+T8+U8+V8</f>
        <v>160537632.97480002</v>
      </c>
    </row>
    <row r="9" spans="1:23" ht="24.95" customHeight="1">
      <c r="A9" s="163"/>
      <c r="B9" s="160"/>
      <c r="C9" s="1">
        <v>2</v>
      </c>
      <c r="D9" s="4" t="s">
        <v>60</v>
      </c>
      <c r="E9" s="4">
        <v>194025747.21529999</v>
      </c>
      <c r="F9" s="4">
        <v>0</v>
      </c>
      <c r="G9" s="4">
        <v>2675231.1094</v>
      </c>
      <c r="H9" s="4">
        <v>7850496.2472000001</v>
      </c>
      <c r="I9" s="4">
        <v>5455115.7880999995</v>
      </c>
      <c r="J9" s="4">
        <v>45036333.481600001</v>
      </c>
      <c r="K9" s="5">
        <f t="shared" ref="K9:K72" si="0">E9+F9+G9+H9+I9+J9</f>
        <v>255042923.8416</v>
      </c>
      <c r="L9" s="7"/>
      <c r="M9" s="162"/>
      <c r="N9" s="160"/>
      <c r="O9" s="8">
        <v>27</v>
      </c>
      <c r="P9" s="4" t="s">
        <v>441</v>
      </c>
      <c r="Q9" s="4">
        <v>120571029.24879999</v>
      </c>
      <c r="R9" s="4">
        <v>0</v>
      </c>
      <c r="S9" s="4">
        <v>1662435.9032999999</v>
      </c>
      <c r="T9" s="4">
        <v>4878437.1467000004</v>
      </c>
      <c r="U9" s="4">
        <v>3389905.3846</v>
      </c>
      <c r="V9" s="4">
        <v>29345876.278200001</v>
      </c>
      <c r="W9" s="5">
        <f t="shared" ref="W9:W72" si="1">Q9+R9+S9+T9+U9+V9</f>
        <v>159847683.96160001</v>
      </c>
    </row>
    <row r="10" spans="1:23" ht="24.95" customHeight="1">
      <c r="A10" s="163"/>
      <c r="B10" s="160"/>
      <c r="C10" s="1">
        <v>3</v>
      </c>
      <c r="D10" s="4" t="s">
        <v>61</v>
      </c>
      <c r="E10" s="4">
        <v>136518475.3734</v>
      </c>
      <c r="F10" s="4">
        <v>0</v>
      </c>
      <c r="G10" s="4">
        <v>1882319.628</v>
      </c>
      <c r="H10" s="4">
        <v>5523688.4484000001</v>
      </c>
      <c r="I10" s="4">
        <v>3838274.5644</v>
      </c>
      <c r="J10" s="4">
        <v>29447683.805599999</v>
      </c>
      <c r="K10" s="5">
        <f t="shared" si="0"/>
        <v>177210441.81979996</v>
      </c>
      <c r="L10" s="7"/>
      <c r="M10" s="162"/>
      <c r="N10" s="160"/>
      <c r="O10" s="8">
        <v>28</v>
      </c>
      <c r="P10" s="4" t="s">
        <v>442</v>
      </c>
      <c r="Q10" s="4">
        <v>120680172.8558</v>
      </c>
      <c r="R10" s="4">
        <v>0</v>
      </c>
      <c r="S10" s="4">
        <v>1663940.7777</v>
      </c>
      <c r="T10" s="4">
        <v>4882853.2177999998</v>
      </c>
      <c r="U10" s="4">
        <v>3392974.0032000002</v>
      </c>
      <c r="V10" s="4">
        <v>28855562.032699998</v>
      </c>
      <c r="W10" s="5">
        <f t="shared" si="1"/>
        <v>159475502.8872</v>
      </c>
    </row>
    <row r="11" spans="1:23" ht="24.95" customHeight="1">
      <c r="A11" s="163"/>
      <c r="B11" s="160"/>
      <c r="C11" s="1">
        <v>4</v>
      </c>
      <c r="D11" s="4" t="s">
        <v>62</v>
      </c>
      <c r="E11" s="4">
        <v>139097540.65439999</v>
      </c>
      <c r="F11" s="4">
        <v>0</v>
      </c>
      <c r="G11" s="4">
        <v>1917879.8347</v>
      </c>
      <c r="H11" s="4">
        <v>5628040.2811000003</v>
      </c>
      <c r="I11" s="4">
        <v>3910786.0734999999</v>
      </c>
      <c r="J11" s="4">
        <v>30793927.6697</v>
      </c>
      <c r="K11" s="5">
        <f t="shared" si="0"/>
        <v>181348174.51339999</v>
      </c>
      <c r="L11" s="7"/>
      <c r="M11" s="162"/>
      <c r="N11" s="160"/>
      <c r="O11" s="8">
        <v>29</v>
      </c>
      <c r="P11" s="4" t="s">
        <v>443</v>
      </c>
      <c r="Q11" s="4">
        <v>143026031.86970001</v>
      </c>
      <c r="R11" s="4">
        <v>0</v>
      </c>
      <c r="S11" s="4">
        <v>1972045.9546999999</v>
      </c>
      <c r="T11" s="4">
        <v>5786991.3789999997</v>
      </c>
      <c r="U11" s="4">
        <v>4021237.2623000001</v>
      </c>
      <c r="V11" s="4">
        <v>34127208.4005</v>
      </c>
      <c r="W11" s="5">
        <f t="shared" si="1"/>
        <v>188933514.86620003</v>
      </c>
    </row>
    <row r="12" spans="1:23" ht="24.95" customHeight="1">
      <c r="A12" s="163"/>
      <c r="B12" s="160"/>
      <c r="C12" s="1">
        <v>5</v>
      </c>
      <c r="D12" s="4" t="s">
        <v>63</v>
      </c>
      <c r="E12" s="4">
        <v>126606004.39839999</v>
      </c>
      <c r="F12" s="4">
        <v>0</v>
      </c>
      <c r="G12" s="4">
        <v>1745646.2683999999</v>
      </c>
      <c r="H12" s="4">
        <v>5122618.9135999996</v>
      </c>
      <c r="I12" s="4">
        <v>3559581.2585</v>
      </c>
      <c r="J12" s="4">
        <v>27467927.877999999</v>
      </c>
      <c r="K12" s="5">
        <f t="shared" si="0"/>
        <v>164501778.71689999</v>
      </c>
      <c r="L12" s="7"/>
      <c r="M12" s="162"/>
      <c r="N12" s="160"/>
      <c r="O12" s="8">
        <v>30</v>
      </c>
      <c r="P12" s="4" t="s">
        <v>444</v>
      </c>
      <c r="Q12" s="4">
        <v>144144921.32730001</v>
      </c>
      <c r="R12" s="4">
        <v>0</v>
      </c>
      <c r="S12" s="4">
        <v>1987473.2263</v>
      </c>
      <c r="T12" s="4">
        <v>5832262.8835000005</v>
      </c>
      <c r="U12" s="4">
        <v>4052695.3117999998</v>
      </c>
      <c r="V12" s="4">
        <v>33598359.806500003</v>
      </c>
      <c r="W12" s="5">
        <f t="shared" si="1"/>
        <v>189615712.55540001</v>
      </c>
    </row>
    <row r="13" spans="1:23" ht="24.95" customHeight="1">
      <c r="A13" s="163"/>
      <c r="B13" s="160"/>
      <c r="C13" s="1">
        <v>6</v>
      </c>
      <c r="D13" s="4" t="s">
        <v>64</v>
      </c>
      <c r="E13" s="4">
        <v>130751277.4658</v>
      </c>
      <c r="F13" s="4">
        <v>0</v>
      </c>
      <c r="G13" s="4">
        <v>1802801.3811999999</v>
      </c>
      <c r="H13" s="4">
        <v>5290341.2449000003</v>
      </c>
      <c r="I13" s="4">
        <v>3676127.3607000001</v>
      </c>
      <c r="J13" s="4">
        <v>28435342.8365</v>
      </c>
      <c r="K13" s="5">
        <f t="shared" si="0"/>
        <v>169955890.28909999</v>
      </c>
      <c r="L13" s="7"/>
      <c r="M13" s="162"/>
      <c r="N13" s="160"/>
      <c r="O13" s="8">
        <v>31</v>
      </c>
      <c r="P13" s="4" t="s">
        <v>44</v>
      </c>
      <c r="Q13" s="4">
        <v>249222748.93939999</v>
      </c>
      <c r="R13" s="4">
        <v>0</v>
      </c>
      <c r="S13" s="4">
        <v>3436288.5375000001</v>
      </c>
      <c r="T13" s="4">
        <v>10083827.9628</v>
      </c>
      <c r="U13" s="4">
        <v>7007002.7921000002</v>
      </c>
      <c r="V13" s="4">
        <v>57129202.968599997</v>
      </c>
      <c r="W13" s="5">
        <f t="shared" si="1"/>
        <v>326879071.20039994</v>
      </c>
    </row>
    <row r="14" spans="1:23" ht="24.95" customHeight="1">
      <c r="A14" s="163"/>
      <c r="B14" s="160"/>
      <c r="C14" s="1">
        <v>7</v>
      </c>
      <c r="D14" s="4" t="s">
        <v>65</v>
      </c>
      <c r="E14" s="4">
        <v>126863760.27590001</v>
      </c>
      <c r="F14" s="4">
        <v>0</v>
      </c>
      <c r="G14" s="4">
        <v>1749200.2119</v>
      </c>
      <c r="H14" s="4">
        <v>5133048.0012999997</v>
      </c>
      <c r="I14" s="4">
        <v>3566828.1738</v>
      </c>
      <c r="J14" s="4">
        <v>27269356.139800001</v>
      </c>
      <c r="K14" s="5">
        <f t="shared" si="0"/>
        <v>164582192.80270001</v>
      </c>
      <c r="L14" s="7"/>
      <c r="M14" s="162"/>
      <c r="N14" s="160"/>
      <c r="O14" s="8">
        <v>32</v>
      </c>
      <c r="P14" s="4" t="s">
        <v>445</v>
      </c>
      <c r="Q14" s="4">
        <v>124830172.05670001</v>
      </c>
      <c r="R14" s="4">
        <v>0</v>
      </c>
      <c r="S14" s="4">
        <v>1721161.0545000001</v>
      </c>
      <c r="T14" s="4">
        <v>5050766.7736999998</v>
      </c>
      <c r="U14" s="4">
        <v>3509652.9826000002</v>
      </c>
      <c r="V14" s="4">
        <v>29397378.326000001</v>
      </c>
      <c r="W14" s="5">
        <f t="shared" si="1"/>
        <v>164509131.19350001</v>
      </c>
    </row>
    <row r="15" spans="1:23" ht="24.95" customHeight="1">
      <c r="A15" s="163"/>
      <c r="B15" s="160"/>
      <c r="C15" s="1">
        <v>8</v>
      </c>
      <c r="D15" s="4" t="s">
        <v>66</v>
      </c>
      <c r="E15" s="4">
        <v>123700076.97310001</v>
      </c>
      <c r="F15" s="4">
        <v>0</v>
      </c>
      <c r="G15" s="4">
        <v>1705579.2796</v>
      </c>
      <c r="H15" s="4">
        <v>5005041.8771000002</v>
      </c>
      <c r="I15" s="4">
        <v>3477879.8823000002</v>
      </c>
      <c r="J15" s="4">
        <v>26020523.666900001</v>
      </c>
      <c r="K15" s="5">
        <f t="shared" si="0"/>
        <v>159909101.67900002</v>
      </c>
      <c r="L15" s="7"/>
      <c r="M15" s="162"/>
      <c r="N15" s="160"/>
      <c r="O15" s="8">
        <v>33</v>
      </c>
      <c r="P15" s="4" t="s">
        <v>446</v>
      </c>
      <c r="Q15" s="4">
        <v>123540807.2279</v>
      </c>
      <c r="R15" s="4">
        <v>0</v>
      </c>
      <c r="S15" s="4">
        <v>1703383.2649000001</v>
      </c>
      <c r="T15" s="4">
        <v>4998597.6471999995</v>
      </c>
      <c r="U15" s="4">
        <v>3473401.9460999998</v>
      </c>
      <c r="V15" s="4">
        <v>26899160.255600002</v>
      </c>
      <c r="W15" s="5">
        <f t="shared" si="1"/>
        <v>160615350.34169999</v>
      </c>
    </row>
    <row r="16" spans="1:23" ht="24.95" customHeight="1">
      <c r="A16" s="163"/>
      <c r="B16" s="160"/>
      <c r="C16" s="1">
        <v>9</v>
      </c>
      <c r="D16" s="4" t="s">
        <v>67</v>
      </c>
      <c r="E16" s="4">
        <v>133454767.4945</v>
      </c>
      <c r="F16" s="4">
        <v>0</v>
      </c>
      <c r="G16" s="4">
        <v>1840077.1588999999</v>
      </c>
      <c r="H16" s="4">
        <v>5399727.4403999997</v>
      </c>
      <c r="I16" s="4">
        <v>3752137.1241000001</v>
      </c>
      <c r="J16" s="4">
        <v>29061848.654800002</v>
      </c>
      <c r="K16" s="5">
        <f t="shared" si="0"/>
        <v>173508557.87270001</v>
      </c>
      <c r="L16" s="7"/>
      <c r="M16" s="162"/>
      <c r="N16" s="160"/>
      <c r="O16" s="8">
        <v>34</v>
      </c>
      <c r="P16" s="4" t="s">
        <v>447</v>
      </c>
      <c r="Q16" s="4">
        <v>147881475.16350001</v>
      </c>
      <c r="R16" s="4">
        <v>0</v>
      </c>
      <c r="S16" s="4">
        <v>2038992.9095999999</v>
      </c>
      <c r="T16" s="4">
        <v>5983447.9829000002</v>
      </c>
      <c r="U16" s="4">
        <v>4157750.1002000002</v>
      </c>
      <c r="V16" s="4">
        <v>34455580.049199998</v>
      </c>
      <c r="W16" s="5">
        <f t="shared" si="1"/>
        <v>194517246.20539999</v>
      </c>
    </row>
    <row r="17" spans="1:23" ht="24.95" customHeight="1">
      <c r="A17" s="163"/>
      <c r="B17" s="160"/>
      <c r="C17" s="1">
        <v>10</v>
      </c>
      <c r="D17" s="4" t="s">
        <v>68</v>
      </c>
      <c r="E17" s="4">
        <v>135429585.5688</v>
      </c>
      <c r="F17" s="4">
        <v>0</v>
      </c>
      <c r="G17" s="4">
        <v>1867305.9924000001</v>
      </c>
      <c r="H17" s="4">
        <v>5479630.7631000001</v>
      </c>
      <c r="I17" s="4">
        <v>3807659.9679</v>
      </c>
      <c r="J17" s="4">
        <v>30138044.7883</v>
      </c>
      <c r="K17" s="5">
        <f t="shared" si="0"/>
        <v>176722227.08050001</v>
      </c>
      <c r="L17" s="7"/>
      <c r="M17" s="162"/>
      <c r="N17" s="160"/>
      <c r="O17" s="8">
        <v>35</v>
      </c>
      <c r="P17" s="4" t="s">
        <v>448</v>
      </c>
      <c r="Q17" s="4">
        <v>122016470.70039999</v>
      </c>
      <c r="R17" s="4">
        <v>0</v>
      </c>
      <c r="S17" s="4">
        <v>1682365.6806000001</v>
      </c>
      <c r="T17" s="4">
        <v>4936921.3059999999</v>
      </c>
      <c r="U17" s="4">
        <v>3430544.5811999999</v>
      </c>
      <c r="V17" s="4">
        <v>29100411.864</v>
      </c>
      <c r="W17" s="5">
        <f t="shared" si="1"/>
        <v>161166714.1322</v>
      </c>
    </row>
    <row r="18" spans="1:23" ht="24.95" customHeight="1">
      <c r="A18" s="163"/>
      <c r="B18" s="160"/>
      <c r="C18" s="1">
        <v>11</v>
      </c>
      <c r="D18" s="4" t="s">
        <v>69</v>
      </c>
      <c r="E18" s="4">
        <v>148103084.6401</v>
      </c>
      <c r="F18" s="4">
        <v>0</v>
      </c>
      <c r="G18" s="4">
        <v>2042048.4657999999</v>
      </c>
      <c r="H18" s="4">
        <v>5992414.5472999997</v>
      </c>
      <c r="I18" s="4">
        <v>4163980.7442000001</v>
      </c>
      <c r="J18" s="4">
        <v>34053245.215700001</v>
      </c>
      <c r="K18" s="5">
        <f t="shared" si="0"/>
        <v>194354773.61309999</v>
      </c>
      <c r="L18" s="7"/>
      <c r="M18" s="162"/>
      <c r="N18" s="160"/>
      <c r="O18" s="8">
        <v>36</v>
      </c>
      <c r="P18" s="4" t="s">
        <v>449</v>
      </c>
      <c r="Q18" s="4">
        <v>154434148.8461</v>
      </c>
      <c r="R18" s="4">
        <v>0</v>
      </c>
      <c r="S18" s="4">
        <v>2129341.3130999999</v>
      </c>
      <c r="T18" s="4">
        <v>6248576.4046999998</v>
      </c>
      <c r="U18" s="4">
        <v>4341981.2868999997</v>
      </c>
      <c r="V18" s="4">
        <v>36048517.493299998</v>
      </c>
      <c r="W18" s="5">
        <f t="shared" si="1"/>
        <v>203202565.34410003</v>
      </c>
    </row>
    <row r="19" spans="1:23" ht="24.95" customHeight="1">
      <c r="A19" s="163"/>
      <c r="B19" s="160"/>
      <c r="C19" s="1">
        <v>12</v>
      </c>
      <c r="D19" s="4" t="s">
        <v>70</v>
      </c>
      <c r="E19" s="4">
        <v>142596942.4445</v>
      </c>
      <c r="F19" s="4">
        <v>0</v>
      </c>
      <c r="G19" s="4">
        <v>1966129.6606999999</v>
      </c>
      <c r="H19" s="4">
        <v>5769629.9464999996</v>
      </c>
      <c r="I19" s="4">
        <v>4009173.2319999998</v>
      </c>
      <c r="J19" s="4">
        <v>32485321.296</v>
      </c>
      <c r="K19" s="5">
        <f t="shared" si="0"/>
        <v>186827196.57969999</v>
      </c>
      <c r="L19" s="7"/>
      <c r="M19" s="162"/>
      <c r="N19" s="160"/>
      <c r="O19" s="8">
        <v>37</v>
      </c>
      <c r="P19" s="4" t="s">
        <v>450</v>
      </c>
      <c r="Q19" s="4">
        <v>135617940.3531</v>
      </c>
      <c r="R19" s="4">
        <v>0</v>
      </c>
      <c r="S19" s="4">
        <v>1869903.0321</v>
      </c>
      <c r="T19" s="4">
        <v>5487251.8059</v>
      </c>
      <c r="U19" s="4">
        <v>3812955.6420999998</v>
      </c>
      <c r="V19" s="4">
        <v>32919184.232799999</v>
      </c>
      <c r="W19" s="5">
        <f t="shared" si="1"/>
        <v>179707235.06600001</v>
      </c>
    </row>
    <row r="20" spans="1:23" ht="24.95" customHeight="1">
      <c r="A20" s="163"/>
      <c r="B20" s="160"/>
      <c r="C20" s="1">
        <v>13</v>
      </c>
      <c r="D20" s="4" t="s">
        <v>71</v>
      </c>
      <c r="E20" s="4">
        <v>108890170.6003</v>
      </c>
      <c r="F20" s="4">
        <v>0</v>
      </c>
      <c r="G20" s="4">
        <v>1501379.977</v>
      </c>
      <c r="H20" s="4">
        <v>4405816.6914999997</v>
      </c>
      <c r="I20" s="4">
        <v>3061493.1127999998</v>
      </c>
      <c r="J20" s="4">
        <v>24064675.0145</v>
      </c>
      <c r="K20" s="5">
        <f t="shared" si="0"/>
        <v>141923535.39609998</v>
      </c>
      <c r="L20" s="7"/>
      <c r="M20" s="162"/>
      <c r="N20" s="160"/>
      <c r="O20" s="8">
        <v>38</v>
      </c>
      <c r="P20" s="4" t="s">
        <v>451</v>
      </c>
      <c r="Q20" s="4">
        <v>141022807.8944</v>
      </c>
      <c r="R20" s="4">
        <v>0</v>
      </c>
      <c r="S20" s="4">
        <v>1944425.4602000001</v>
      </c>
      <c r="T20" s="4">
        <v>5705938.7221999997</v>
      </c>
      <c r="U20" s="4">
        <v>3964915.7747</v>
      </c>
      <c r="V20" s="4">
        <v>34063783.444200002</v>
      </c>
      <c r="W20" s="5">
        <f t="shared" si="1"/>
        <v>186701871.29570001</v>
      </c>
    </row>
    <row r="21" spans="1:23" ht="24.95" customHeight="1">
      <c r="A21" s="163"/>
      <c r="B21" s="160"/>
      <c r="C21" s="1">
        <v>14</v>
      </c>
      <c r="D21" s="4" t="s">
        <v>72</v>
      </c>
      <c r="E21" s="4">
        <v>102886337.8687</v>
      </c>
      <c r="F21" s="4">
        <v>0</v>
      </c>
      <c r="G21" s="4">
        <v>1418599.0042000001</v>
      </c>
      <c r="H21" s="4">
        <v>4162894.9813000001</v>
      </c>
      <c r="I21" s="4">
        <v>2892692.8210999998</v>
      </c>
      <c r="J21" s="4">
        <v>22604856.228700001</v>
      </c>
      <c r="K21" s="5">
        <f t="shared" si="0"/>
        <v>133965380.90399998</v>
      </c>
      <c r="L21" s="7"/>
      <c r="M21" s="162"/>
      <c r="N21" s="160"/>
      <c r="O21" s="8">
        <v>39</v>
      </c>
      <c r="P21" s="4" t="s">
        <v>452</v>
      </c>
      <c r="Q21" s="4">
        <v>111020702.139</v>
      </c>
      <c r="R21" s="4">
        <v>0</v>
      </c>
      <c r="S21" s="4">
        <v>1530755.791</v>
      </c>
      <c r="T21" s="4">
        <v>4492020.3530000001</v>
      </c>
      <c r="U21" s="4">
        <v>3121393.9064000002</v>
      </c>
      <c r="V21" s="4">
        <v>26465510.554400001</v>
      </c>
      <c r="W21" s="5">
        <f t="shared" si="1"/>
        <v>146630382.74379998</v>
      </c>
    </row>
    <row r="22" spans="1:23" ht="24.95" customHeight="1">
      <c r="A22" s="163"/>
      <c r="B22" s="160"/>
      <c r="C22" s="1">
        <v>15</v>
      </c>
      <c r="D22" s="4" t="s">
        <v>73</v>
      </c>
      <c r="E22" s="4">
        <v>107134814.6082</v>
      </c>
      <c r="F22" s="4">
        <v>0</v>
      </c>
      <c r="G22" s="4">
        <v>1477177.0915000001</v>
      </c>
      <c r="H22" s="4">
        <v>4334793.0472999997</v>
      </c>
      <c r="I22" s="4">
        <v>3012140.5381</v>
      </c>
      <c r="J22" s="4">
        <v>24429552.888099998</v>
      </c>
      <c r="K22" s="5">
        <f t="shared" si="0"/>
        <v>140388478.17320001</v>
      </c>
      <c r="L22" s="7"/>
      <c r="M22" s="162"/>
      <c r="N22" s="160"/>
      <c r="O22" s="8">
        <v>40</v>
      </c>
      <c r="P22" s="4" t="s">
        <v>453</v>
      </c>
      <c r="Q22" s="4">
        <v>122404266.7841</v>
      </c>
      <c r="R22" s="4">
        <v>0</v>
      </c>
      <c r="S22" s="4">
        <v>1687712.6213</v>
      </c>
      <c r="T22" s="4">
        <v>4952611.9643000001</v>
      </c>
      <c r="U22" s="4">
        <v>3441447.6318000001</v>
      </c>
      <c r="V22" s="4">
        <v>30149689.265999999</v>
      </c>
      <c r="W22" s="5">
        <f t="shared" si="1"/>
        <v>162635728.26749998</v>
      </c>
    </row>
    <row r="23" spans="1:23" ht="24.95" customHeight="1">
      <c r="A23" s="163"/>
      <c r="B23" s="160"/>
      <c r="C23" s="1">
        <v>16</v>
      </c>
      <c r="D23" s="4" t="s">
        <v>74</v>
      </c>
      <c r="E23" s="4">
        <v>159703460.11809999</v>
      </c>
      <c r="F23" s="4">
        <v>0</v>
      </c>
      <c r="G23" s="4">
        <v>2201994.6883999999</v>
      </c>
      <c r="H23" s="4">
        <v>6461778.5645000003</v>
      </c>
      <c r="I23" s="4">
        <v>4490130.1977000004</v>
      </c>
      <c r="J23" s="4">
        <v>32548500.419100001</v>
      </c>
      <c r="K23" s="5">
        <f t="shared" si="0"/>
        <v>205405863.9878</v>
      </c>
      <c r="L23" s="7"/>
      <c r="M23" s="162"/>
      <c r="N23" s="160"/>
      <c r="O23" s="8">
        <v>41</v>
      </c>
      <c r="P23" s="4" t="s">
        <v>454</v>
      </c>
      <c r="Q23" s="4">
        <v>150928808.0264</v>
      </c>
      <c r="R23" s="4">
        <v>0</v>
      </c>
      <c r="S23" s="4">
        <v>2081009.5996999999</v>
      </c>
      <c r="T23" s="4">
        <v>6106746.4396000002</v>
      </c>
      <c r="U23" s="4">
        <v>4243427.1500000004</v>
      </c>
      <c r="V23" s="4">
        <v>34701413.213200003</v>
      </c>
      <c r="W23" s="5">
        <f t="shared" si="1"/>
        <v>198061404.4289</v>
      </c>
    </row>
    <row r="24" spans="1:23" ht="24.95" customHeight="1">
      <c r="A24" s="163"/>
      <c r="B24" s="161"/>
      <c r="C24" s="1">
        <v>17</v>
      </c>
      <c r="D24" s="4" t="s">
        <v>75</v>
      </c>
      <c r="E24" s="4">
        <v>137993158.1072</v>
      </c>
      <c r="F24" s="4">
        <v>0</v>
      </c>
      <c r="G24" s="4">
        <v>1902652.5848000001</v>
      </c>
      <c r="H24" s="4">
        <v>5583355.7423</v>
      </c>
      <c r="I24" s="4">
        <v>3879735.892</v>
      </c>
      <c r="J24" s="4">
        <v>27503389.311900001</v>
      </c>
      <c r="K24" s="5">
        <f t="shared" si="0"/>
        <v>176862291.63819999</v>
      </c>
      <c r="L24" s="7"/>
      <c r="M24" s="162"/>
      <c r="N24" s="160"/>
      <c r="O24" s="8">
        <v>42</v>
      </c>
      <c r="P24" s="4" t="s">
        <v>455</v>
      </c>
      <c r="Q24" s="4">
        <v>176461689.19350001</v>
      </c>
      <c r="R24" s="4">
        <v>0</v>
      </c>
      <c r="S24" s="4">
        <v>2433057.5055999998</v>
      </c>
      <c r="T24" s="4">
        <v>7139835.0407999996</v>
      </c>
      <c r="U24" s="4">
        <v>4961294.8823999995</v>
      </c>
      <c r="V24" s="4">
        <v>43177433.414800003</v>
      </c>
      <c r="W24" s="5">
        <f t="shared" si="1"/>
        <v>234173310.03710002</v>
      </c>
    </row>
    <row r="25" spans="1:23" ht="24.95" customHeight="1">
      <c r="A25" s="1"/>
      <c r="B25" s="164" t="s">
        <v>808</v>
      </c>
      <c r="C25" s="165"/>
      <c r="D25" s="166"/>
      <c r="E25" s="10">
        <f>SUM(E8:E24)</f>
        <v>2270051815.8958001</v>
      </c>
      <c r="F25" s="10">
        <f t="shared" ref="F25:K25" si="2">SUM(F8:F24)</f>
        <v>0</v>
      </c>
      <c r="G25" s="10">
        <f t="shared" si="2"/>
        <v>31299522.4859</v>
      </c>
      <c r="H25" s="10">
        <f t="shared" si="2"/>
        <v>91848806.240499988</v>
      </c>
      <c r="I25" s="10">
        <f t="shared" si="2"/>
        <v>63823465.072999991</v>
      </c>
      <c r="J25" s="10">
        <f t="shared" si="2"/>
        <v>496953672.00659996</v>
      </c>
      <c r="K25" s="10">
        <f t="shared" si="2"/>
        <v>2953977281.7017999</v>
      </c>
      <c r="L25" s="7"/>
      <c r="M25" s="162"/>
      <c r="N25" s="160"/>
      <c r="O25" s="8">
        <v>43</v>
      </c>
      <c r="P25" s="4" t="s">
        <v>456</v>
      </c>
      <c r="Q25" s="4">
        <v>115159246.2845</v>
      </c>
      <c r="R25" s="4">
        <v>0</v>
      </c>
      <c r="S25" s="4">
        <v>1587818.1253</v>
      </c>
      <c r="T25" s="4">
        <v>4659470.4247000003</v>
      </c>
      <c r="U25" s="4">
        <v>3237750.8221</v>
      </c>
      <c r="V25" s="4">
        <v>28373974.864500001</v>
      </c>
      <c r="W25" s="5">
        <f t="shared" si="1"/>
        <v>153018260.52110001</v>
      </c>
    </row>
    <row r="26" spans="1:23" ht="24.95" customHeight="1">
      <c r="A26" s="163">
        <v>2</v>
      </c>
      <c r="B26" s="159" t="s">
        <v>21</v>
      </c>
      <c r="C26" s="1">
        <v>1</v>
      </c>
      <c r="D26" s="4" t="s">
        <v>76</v>
      </c>
      <c r="E26" s="4">
        <v>141516486.43130001</v>
      </c>
      <c r="F26" s="4">
        <v>0</v>
      </c>
      <c r="G26" s="4">
        <v>1951232.3103</v>
      </c>
      <c r="H26" s="4">
        <v>5725913.5016000001</v>
      </c>
      <c r="I26" s="4">
        <v>3978795.7551000002</v>
      </c>
      <c r="J26" s="4">
        <v>30268972.934</v>
      </c>
      <c r="K26" s="5">
        <f t="shared" si="0"/>
        <v>183441400.93230003</v>
      </c>
      <c r="L26" s="7"/>
      <c r="M26" s="162"/>
      <c r="N26" s="161"/>
      <c r="O26" s="8">
        <v>44</v>
      </c>
      <c r="P26" s="4" t="s">
        <v>457</v>
      </c>
      <c r="Q26" s="4">
        <v>135411243.04449999</v>
      </c>
      <c r="R26" s="4">
        <v>0</v>
      </c>
      <c r="S26" s="4">
        <v>1867053.0852000001</v>
      </c>
      <c r="T26" s="4">
        <v>5478888.6042999998</v>
      </c>
      <c r="U26" s="4">
        <v>3807144.2601000001</v>
      </c>
      <c r="V26" s="4">
        <v>31840345.3928</v>
      </c>
      <c r="W26" s="5">
        <f t="shared" si="1"/>
        <v>178404674.38690001</v>
      </c>
    </row>
    <row r="27" spans="1:23" ht="24.95" customHeight="1">
      <c r="A27" s="163"/>
      <c r="B27" s="160"/>
      <c r="C27" s="1">
        <v>2</v>
      </c>
      <c r="D27" s="4" t="s">
        <v>77</v>
      </c>
      <c r="E27" s="4">
        <v>172883246.12419999</v>
      </c>
      <c r="F27" s="4">
        <v>0</v>
      </c>
      <c r="G27" s="4">
        <v>2383717.8568000002</v>
      </c>
      <c r="H27" s="4">
        <v>6995047.2779000001</v>
      </c>
      <c r="I27" s="4">
        <v>4860685.4448999995</v>
      </c>
      <c r="J27" s="4">
        <v>31930559.2892</v>
      </c>
      <c r="K27" s="5">
        <f t="shared" si="0"/>
        <v>219053255.993</v>
      </c>
      <c r="L27" s="7"/>
      <c r="M27" s="18"/>
      <c r="N27" s="164" t="s">
        <v>826</v>
      </c>
      <c r="O27" s="165"/>
      <c r="P27" s="166"/>
      <c r="Q27" s="10">
        <f>2661490050.634+3588878169.18</f>
        <v>6250368219.8139992</v>
      </c>
      <c r="R27" s="10">
        <v>0</v>
      </c>
      <c r="S27" s="10">
        <f>36696681.1518+49483528.16</f>
        <v>86180209.311800003</v>
      </c>
      <c r="T27" s="10">
        <f>107686829.9922+145209978.59</f>
        <v>252896808.58219999</v>
      </c>
      <c r="U27" s="10">
        <f>74828916.2823+100902824.72</f>
        <v>175731741.00229999</v>
      </c>
      <c r="V27" s="10">
        <f>627930514.3492+848968166.04</f>
        <v>1476898680.3892</v>
      </c>
      <c r="W27" s="6">
        <f t="shared" si="1"/>
        <v>8242075659.0994997</v>
      </c>
    </row>
    <row r="28" spans="1:23" ht="24.95" customHeight="1">
      <c r="A28" s="163"/>
      <c r="B28" s="160"/>
      <c r="C28" s="1">
        <v>3</v>
      </c>
      <c r="D28" s="4" t="s">
        <v>78</v>
      </c>
      <c r="E28" s="4">
        <v>147210133.6024</v>
      </c>
      <c r="F28" s="4">
        <v>0</v>
      </c>
      <c r="G28" s="4">
        <v>2029736.4380000001</v>
      </c>
      <c r="H28" s="4">
        <v>5956284.7610999998</v>
      </c>
      <c r="I28" s="4">
        <v>4138875.0488</v>
      </c>
      <c r="J28" s="4">
        <v>29275561.118500002</v>
      </c>
      <c r="K28" s="5">
        <f t="shared" si="0"/>
        <v>188610590.96879998</v>
      </c>
      <c r="L28" s="7"/>
      <c r="M28" s="167">
        <v>20</v>
      </c>
      <c r="N28" s="159" t="s">
        <v>39</v>
      </c>
      <c r="O28" s="8">
        <v>1</v>
      </c>
      <c r="P28" s="4" t="s">
        <v>458</v>
      </c>
      <c r="Q28" s="4">
        <v>137597638.30840001</v>
      </c>
      <c r="R28" s="4">
        <v>0</v>
      </c>
      <c r="S28" s="4">
        <v>1897199.1494</v>
      </c>
      <c r="T28" s="4">
        <v>5567352.5739000002</v>
      </c>
      <c r="U28" s="4">
        <v>3868615.6858999999</v>
      </c>
      <c r="V28" s="4">
        <v>27918765.859700002</v>
      </c>
      <c r="W28" s="6">
        <f t="shared" si="1"/>
        <v>176849571.57730001</v>
      </c>
    </row>
    <row r="29" spans="1:23" ht="24.95" customHeight="1">
      <c r="A29" s="163"/>
      <c r="B29" s="160"/>
      <c r="C29" s="1">
        <v>4</v>
      </c>
      <c r="D29" s="4" t="s">
        <v>79</v>
      </c>
      <c r="E29" s="4">
        <v>128884593.05779999</v>
      </c>
      <c r="F29" s="4">
        <v>0</v>
      </c>
      <c r="G29" s="4">
        <v>1777063.4971</v>
      </c>
      <c r="H29" s="4">
        <v>5214813.1299000001</v>
      </c>
      <c r="I29" s="4">
        <v>3623644.7406000001</v>
      </c>
      <c r="J29" s="4">
        <v>27180325.062100001</v>
      </c>
      <c r="K29" s="5">
        <f t="shared" si="0"/>
        <v>166680439.48749998</v>
      </c>
      <c r="L29" s="7"/>
      <c r="M29" s="168"/>
      <c r="N29" s="160"/>
      <c r="O29" s="8">
        <v>2</v>
      </c>
      <c r="P29" s="4" t="s">
        <v>459</v>
      </c>
      <c r="Q29" s="4">
        <v>141786299.37760001</v>
      </c>
      <c r="R29" s="4">
        <v>0</v>
      </c>
      <c r="S29" s="4">
        <v>1954952.4968999999</v>
      </c>
      <c r="T29" s="4">
        <v>5736830.4318000004</v>
      </c>
      <c r="U29" s="4">
        <v>3986381.66</v>
      </c>
      <c r="V29" s="4">
        <v>30082343.535599999</v>
      </c>
      <c r="W29" s="6">
        <f t="shared" si="1"/>
        <v>183546807.50190002</v>
      </c>
    </row>
    <row r="30" spans="1:23" ht="24.95" customHeight="1">
      <c r="A30" s="163"/>
      <c r="B30" s="160"/>
      <c r="C30" s="1">
        <v>5</v>
      </c>
      <c r="D30" s="4" t="s">
        <v>80</v>
      </c>
      <c r="E30" s="4">
        <v>127535923.37620001</v>
      </c>
      <c r="F30" s="4">
        <v>0</v>
      </c>
      <c r="G30" s="4">
        <v>1758468.0109999999</v>
      </c>
      <c r="H30" s="4">
        <v>5160244.4634999996</v>
      </c>
      <c r="I30" s="4">
        <v>3585726.3231000002</v>
      </c>
      <c r="J30" s="4">
        <v>28190330.6162</v>
      </c>
      <c r="K30" s="5">
        <f t="shared" si="0"/>
        <v>166230692.78999999</v>
      </c>
      <c r="L30" s="7"/>
      <c r="M30" s="168"/>
      <c r="N30" s="160"/>
      <c r="O30" s="8">
        <v>3</v>
      </c>
      <c r="P30" s="4" t="s">
        <v>460</v>
      </c>
      <c r="Q30" s="4">
        <v>154250098.8048</v>
      </c>
      <c r="R30" s="4">
        <v>0</v>
      </c>
      <c r="S30" s="4">
        <v>2126803.6272</v>
      </c>
      <c r="T30" s="4">
        <v>6241129.5366000002</v>
      </c>
      <c r="U30" s="4">
        <v>4336806.6423000004</v>
      </c>
      <c r="V30" s="4">
        <v>31582110.2106</v>
      </c>
      <c r="W30" s="6">
        <f t="shared" si="1"/>
        <v>198536948.8215</v>
      </c>
    </row>
    <row r="31" spans="1:23" ht="24.95" customHeight="1">
      <c r="A31" s="163"/>
      <c r="B31" s="160"/>
      <c r="C31" s="1">
        <v>6</v>
      </c>
      <c r="D31" s="4" t="s">
        <v>81</v>
      </c>
      <c r="E31" s="4">
        <v>136354280.12720001</v>
      </c>
      <c r="F31" s="4">
        <v>0</v>
      </c>
      <c r="G31" s="4">
        <v>1880055.7005</v>
      </c>
      <c r="H31" s="4">
        <v>5517044.9271999998</v>
      </c>
      <c r="I31" s="4">
        <v>3833658.1457000002</v>
      </c>
      <c r="J31" s="4">
        <v>30117416.7885</v>
      </c>
      <c r="K31" s="5">
        <f t="shared" si="0"/>
        <v>177702455.68910003</v>
      </c>
      <c r="L31" s="7"/>
      <c r="M31" s="168"/>
      <c r="N31" s="160"/>
      <c r="O31" s="8">
        <v>4</v>
      </c>
      <c r="P31" s="4" t="s">
        <v>461</v>
      </c>
      <c r="Q31" s="4">
        <v>144624808.26370001</v>
      </c>
      <c r="R31" s="4">
        <v>0</v>
      </c>
      <c r="S31" s="4">
        <v>1994089.9175</v>
      </c>
      <c r="T31" s="4">
        <v>5851679.6394999996</v>
      </c>
      <c r="U31" s="4">
        <v>4066187.5356000001</v>
      </c>
      <c r="V31" s="4">
        <v>30872082.5748</v>
      </c>
      <c r="W31" s="6">
        <f t="shared" si="1"/>
        <v>187408847.93110001</v>
      </c>
    </row>
    <row r="32" spans="1:23" ht="24.95" customHeight="1">
      <c r="A32" s="163"/>
      <c r="B32" s="160"/>
      <c r="C32" s="1">
        <v>7</v>
      </c>
      <c r="D32" s="4" t="s">
        <v>82</v>
      </c>
      <c r="E32" s="4">
        <v>148522503.43430001</v>
      </c>
      <c r="F32" s="4">
        <v>0</v>
      </c>
      <c r="G32" s="4">
        <v>2047831.4210000001</v>
      </c>
      <c r="H32" s="4">
        <v>6009384.6953999996</v>
      </c>
      <c r="I32" s="4">
        <v>4175772.8805999998</v>
      </c>
      <c r="J32" s="4">
        <v>29585249.446800001</v>
      </c>
      <c r="K32" s="5">
        <f t="shared" si="0"/>
        <v>190340741.87810001</v>
      </c>
      <c r="L32" s="7"/>
      <c r="M32" s="168"/>
      <c r="N32" s="160"/>
      <c r="O32" s="8">
        <v>5</v>
      </c>
      <c r="P32" s="4" t="s">
        <v>462</v>
      </c>
      <c r="Q32" s="4">
        <v>135255752.38659999</v>
      </c>
      <c r="R32" s="4">
        <v>0</v>
      </c>
      <c r="S32" s="4">
        <v>1864909.1768</v>
      </c>
      <c r="T32" s="4">
        <v>5472597.2802999998</v>
      </c>
      <c r="U32" s="4">
        <v>3802772.5745999999</v>
      </c>
      <c r="V32" s="4">
        <v>28102218.8583</v>
      </c>
      <c r="W32" s="6">
        <f t="shared" si="1"/>
        <v>174498250.2766</v>
      </c>
    </row>
    <row r="33" spans="1:23" ht="24.95" customHeight="1">
      <c r="A33" s="163"/>
      <c r="B33" s="160"/>
      <c r="C33" s="1">
        <v>8</v>
      </c>
      <c r="D33" s="4" t="s">
        <v>83</v>
      </c>
      <c r="E33" s="4">
        <v>155366928.2378</v>
      </c>
      <c r="F33" s="4">
        <v>0</v>
      </c>
      <c r="G33" s="4">
        <v>2142202.4950999999</v>
      </c>
      <c r="H33" s="4">
        <v>6286317.6902000001</v>
      </c>
      <c r="I33" s="4">
        <v>4368206.7732999995</v>
      </c>
      <c r="J33" s="4">
        <v>29545117.182799999</v>
      </c>
      <c r="K33" s="5">
        <f t="shared" si="0"/>
        <v>197708772.37919998</v>
      </c>
      <c r="L33" s="7"/>
      <c r="M33" s="168"/>
      <c r="N33" s="160"/>
      <c r="O33" s="8">
        <v>6</v>
      </c>
      <c r="P33" s="4" t="s">
        <v>463</v>
      </c>
      <c r="Q33" s="4">
        <v>126516164.4312</v>
      </c>
      <c r="R33" s="4">
        <v>0</v>
      </c>
      <c r="S33" s="4">
        <v>1744407.5530000001</v>
      </c>
      <c r="T33" s="4">
        <v>5118983.8892000001</v>
      </c>
      <c r="U33" s="4">
        <v>3557055.3698999998</v>
      </c>
      <c r="V33" s="4">
        <v>27196139.274300002</v>
      </c>
      <c r="W33" s="6">
        <f t="shared" si="1"/>
        <v>164132750.5176</v>
      </c>
    </row>
    <row r="34" spans="1:23" ht="24.95" customHeight="1">
      <c r="A34" s="163"/>
      <c r="B34" s="160"/>
      <c r="C34" s="1">
        <v>9</v>
      </c>
      <c r="D34" s="4" t="s">
        <v>787</v>
      </c>
      <c r="E34" s="4">
        <v>135083813.86669999</v>
      </c>
      <c r="F34" s="4">
        <v>0</v>
      </c>
      <c r="G34" s="4">
        <v>1862538.4848</v>
      </c>
      <c r="H34" s="4">
        <v>5465640.4577000001</v>
      </c>
      <c r="I34" s="4">
        <v>3797938.4504999998</v>
      </c>
      <c r="J34" s="4">
        <v>31374976.3387</v>
      </c>
      <c r="K34" s="5">
        <f t="shared" si="0"/>
        <v>177584907.59840003</v>
      </c>
      <c r="L34" s="7"/>
      <c r="M34" s="168"/>
      <c r="N34" s="160"/>
      <c r="O34" s="8">
        <v>7</v>
      </c>
      <c r="P34" s="4" t="s">
        <v>464</v>
      </c>
      <c r="Q34" s="4">
        <v>126930192.68089999</v>
      </c>
      <c r="R34" s="4">
        <v>0</v>
      </c>
      <c r="S34" s="4">
        <v>1750116.1832999999</v>
      </c>
      <c r="T34" s="4">
        <v>5135735.9298999999</v>
      </c>
      <c r="U34" s="4">
        <v>3568695.9489000002</v>
      </c>
      <c r="V34" s="4">
        <v>25725934.037300002</v>
      </c>
      <c r="W34" s="6">
        <f t="shared" si="1"/>
        <v>163110674.78029999</v>
      </c>
    </row>
    <row r="35" spans="1:23" ht="24.95" customHeight="1">
      <c r="A35" s="163"/>
      <c r="B35" s="160"/>
      <c r="C35" s="1">
        <v>10</v>
      </c>
      <c r="D35" s="4" t="s">
        <v>84</v>
      </c>
      <c r="E35" s="4">
        <v>120949790.5653</v>
      </c>
      <c r="F35" s="4">
        <v>0</v>
      </c>
      <c r="G35" s="4">
        <v>1667658.2723999999</v>
      </c>
      <c r="H35" s="4">
        <v>4893762.2483999999</v>
      </c>
      <c r="I35" s="4">
        <v>3400554.4188999999</v>
      </c>
      <c r="J35" s="4">
        <v>26123734.123500001</v>
      </c>
      <c r="K35" s="5">
        <f t="shared" si="0"/>
        <v>157035499.62850001</v>
      </c>
      <c r="L35" s="7"/>
      <c r="M35" s="168"/>
      <c r="N35" s="160"/>
      <c r="O35" s="8">
        <v>8</v>
      </c>
      <c r="P35" s="4" t="s">
        <v>465</v>
      </c>
      <c r="Q35" s="4">
        <v>135904139.30199999</v>
      </c>
      <c r="R35" s="4">
        <v>0</v>
      </c>
      <c r="S35" s="4">
        <v>1873849.1492999999</v>
      </c>
      <c r="T35" s="4">
        <v>5498831.7318000002</v>
      </c>
      <c r="U35" s="4">
        <v>3821002.2464000001</v>
      </c>
      <c r="V35" s="4">
        <v>27695549.346799999</v>
      </c>
      <c r="W35" s="6">
        <f t="shared" si="1"/>
        <v>174793371.77629998</v>
      </c>
    </row>
    <row r="36" spans="1:23" ht="24.95" customHeight="1">
      <c r="A36" s="163"/>
      <c r="B36" s="160"/>
      <c r="C36" s="1">
        <v>11</v>
      </c>
      <c r="D36" s="4" t="s">
        <v>85</v>
      </c>
      <c r="E36" s="4">
        <v>122912031.5125</v>
      </c>
      <c r="F36" s="4">
        <v>0</v>
      </c>
      <c r="G36" s="4">
        <v>1694713.6921000001</v>
      </c>
      <c r="H36" s="4">
        <v>4973156.6864999998</v>
      </c>
      <c r="I36" s="4">
        <v>3455723.6515000002</v>
      </c>
      <c r="J36" s="4">
        <v>27477291.5242</v>
      </c>
      <c r="K36" s="5">
        <f t="shared" si="0"/>
        <v>160512917.0668</v>
      </c>
      <c r="L36" s="7"/>
      <c r="M36" s="168"/>
      <c r="N36" s="160"/>
      <c r="O36" s="8">
        <v>9</v>
      </c>
      <c r="P36" s="4" t="s">
        <v>466</v>
      </c>
      <c r="Q36" s="4">
        <v>127471621.1348</v>
      </c>
      <c r="R36" s="4">
        <v>0</v>
      </c>
      <c r="S36" s="4">
        <v>1757581.4103000001</v>
      </c>
      <c r="T36" s="4">
        <v>5157642.7237</v>
      </c>
      <c r="U36" s="4">
        <v>3583918.4385000002</v>
      </c>
      <c r="V36" s="4">
        <v>26464171.0286</v>
      </c>
      <c r="W36" s="6">
        <f t="shared" si="1"/>
        <v>164434934.73589998</v>
      </c>
    </row>
    <row r="37" spans="1:23" ht="24.95" customHeight="1">
      <c r="A37" s="163"/>
      <c r="B37" s="160"/>
      <c r="C37" s="1">
        <v>12</v>
      </c>
      <c r="D37" s="4" t="s">
        <v>86</v>
      </c>
      <c r="E37" s="4">
        <v>120338791.5008</v>
      </c>
      <c r="F37" s="4">
        <v>0</v>
      </c>
      <c r="G37" s="4">
        <v>1659233.8043</v>
      </c>
      <c r="H37" s="4">
        <v>4869040.5506999996</v>
      </c>
      <c r="I37" s="4">
        <v>3383375.9223000002</v>
      </c>
      <c r="J37" s="4">
        <v>26026138.3574</v>
      </c>
      <c r="K37" s="5">
        <f t="shared" si="0"/>
        <v>156276580.13549998</v>
      </c>
      <c r="L37" s="7"/>
      <c r="M37" s="168"/>
      <c r="N37" s="160"/>
      <c r="O37" s="8">
        <v>10</v>
      </c>
      <c r="P37" s="4" t="s">
        <v>467</v>
      </c>
      <c r="Q37" s="4">
        <v>153691711.3529</v>
      </c>
      <c r="R37" s="4">
        <v>0</v>
      </c>
      <c r="S37" s="4">
        <v>2119104.5691999998</v>
      </c>
      <c r="T37" s="4">
        <v>6218536.5629000003</v>
      </c>
      <c r="U37" s="4">
        <v>4321107.3433999997</v>
      </c>
      <c r="V37" s="4">
        <v>32242356.6307</v>
      </c>
      <c r="W37" s="6">
        <f t="shared" si="1"/>
        <v>198592816.45910001</v>
      </c>
    </row>
    <row r="38" spans="1:23" ht="24.95" customHeight="1">
      <c r="A38" s="163"/>
      <c r="B38" s="160"/>
      <c r="C38" s="1">
        <v>13</v>
      </c>
      <c r="D38" s="4" t="s">
        <v>87</v>
      </c>
      <c r="E38" s="4">
        <v>139535415.88299999</v>
      </c>
      <c r="F38" s="4">
        <v>0</v>
      </c>
      <c r="G38" s="4">
        <v>1923917.2675999999</v>
      </c>
      <c r="H38" s="4">
        <v>5645757.1969999997</v>
      </c>
      <c r="I38" s="4">
        <v>3923097.1203999999</v>
      </c>
      <c r="J38" s="4">
        <v>28602101.165899999</v>
      </c>
      <c r="K38" s="5">
        <f t="shared" si="0"/>
        <v>179630288.63389999</v>
      </c>
      <c r="L38" s="7"/>
      <c r="M38" s="168"/>
      <c r="N38" s="160"/>
      <c r="O38" s="8">
        <v>11</v>
      </c>
      <c r="P38" s="4" t="s">
        <v>468</v>
      </c>
      <c r="Q38" s="4">
        <v>126844398.5358</v>
      </c>
      <c r="R38" s="4">
        <v>0</v>
      </c>
      <c r="S38" s="4">
        <v>1748933.2518</v>
      </c>
      <c r="T38" s="4">
        <v>5132264.6039000005</v>
      </c>
      <c r="U38" s="4">
        <v>3566283.8103</v>
      </c>
      <c r="V38" s="4">
        <v>26115087.935800001</v>
      </c>
      <c r="W38" s="6">
        <f t="shared" si="1"/>
        <v>163406968.1376</v>
      </c>
    </row>
    <row r="39" spans="1:23" ht="24.95" customHeight="1">
      <c r="A39" s="163"/>
      <c r="B39" s="160"/>
      <c r="C39" s="1">
        <v>14</v>
      </c>
      <c r="D39" s="4" t="s">
        <v>88</v>
      </c>
      <c r="E39" s="4">
        <v>135271321.9553</v>
      </c>
      <c r="F39" s="4">
        <v>0</v>
      </c>
      <c r="G39" s="4">
        <v>1865123.8503</v>
      </c>
      <c r="H39" s="4">
        <v>5473227.2423</v>
      </c>
      <c r="I39" s="4">
        <v>3803210.3196</v>
      </c>
      <c r="J39" s="4">
        <v>28735650.032200001</v>
      </c>
      <c r="K39" s="5">
        <f t="shared" si="0"/>
        <v>175148533.39970002</v>
      </c>
      <c r="L39" s="7"/>
      <c r="M39" s="168"/>
      <c r="N39" s="160"/>
      <c r="O39" s="8">
        <v>12</v>
      </c>
      <c r="P39" s="4" t="s">
        <v>469</v>
      </c>
      <c r="Q39" s="4">
        <v>140882513.5503</v>
      </c>
      <c r="R39" s="4">
        <v>0</v>
      </c>
      <c r="S39" s="4">
        <v>1942491.0788</v>
      </c>
      <c r="T39" s="4">
        <v>5700262.2580000004</v>
      </c>
      <c r="U39" s="4">
        <v>3960971.3399</v>
      </c>
      <c r="V39" s="4">
        <v>29166369.1668</v>
      </c>
      <c r="W39" s="6">
        <f t="shared" si="1"/>
        <v>181652607.39379996</v>
      </c>
    </row>
    <row r="40" spans="1:23" ht="24.95" customHeight="1">
      <c r="A40" s="163"/>
      <c r="B40" s="160"/>
      <c r="C40" s="1">
        <v>15</v>
      </c>
      <c r="D40" s="4" t="s">
        <v>89</v>
      </c>
      <c r="E40" s="4">
        <v>129081388.6596</v>
      </c>
      <c r="F40" s="4">
        <v>0</v>
      </c>
      <c r="G40" s="4">
        <v>1779776.919</v>
      </c>
      <c r="H40" s="4">
        <v>5222775.6975999996</v>
      </c>
      <c r="I40" s="4">
        <v>3629177.7319999998</v>
      </c>
      <c r="J40" s="4">
        <v>28475681.461300001</v>
      </c>
      <c r="K40" s="5">
        <f t="shared" si="0"/>
        <v>168188800.46950001</v>
      </c>
      <c r="L40" s="7"/>
      <c r="M40" s="168"/>
      <c r="N40" s="160"/>
      <c r="O40" s="8">
        <v>13</v>
      </c>
      <c r="P40" s="4" t="s">
        <v>470</v>
      </c>
      <c r="Q40" s="4">
        <v>153530001.24419999</v>
      </c>
      <c r="R40" s="4">
        <v>0</v>
      </c>
      <c r="S40" s="4">
        <v>2116874.9068</v>
      </c>
      <c r="T40" s="4">
        <v>6211993.5931000002</v>
      </c>
      <c r="U40" s="4">
        <v>4316560.7954000002</v>
      </c>
      <c r="V40" s="4">
        <v>30786655.5504</v>
      </c>
      <c r="W40" s="6">
        <f t="shared" si="1"/>
        <v>196962086.08989999</v>
      </c>
    </row>
    <row r="41" spans="1:23" ht="24.95" customHeight="1">
      <c r="A41" s="163"/>
      <c r="B41" s="160"/>
      <c r="C41" s="1">
        <v>16</v>
      </c>
      <c r="D41" s="4" t="s">
        <v>90</v>
      </c>
      <c r="E41" s="4">
        <v>120255445.7476</v>
      </c>
      <c r="F41" s="4">
        <v>0</v>
      </c>
      <c r="G41" s="4">
        <v>1658084.6313</v>
      </c>
      <c r="H41" s="4">
        <v>4865668.2894000001</v>
      </c>
      <c r="I41" s="4">
        <v>3381032.6213000002</v>
      </c>
      <c r="J41" s="4">
        <v>27115302.190299999</v>
      </c>
      <c r="K41" s="5">
        <f t="shared" si="0"/>
        <v>157275533.4799</v>
      </c>
      <c r="L41" s="7"/>
      <c r="M41" s="168"/>
      <c r="N41" s="160"/>
      <c r="O41" s="8">
        <v>14</v>
      </c>
      <c r="P41" s="4" t="s">
        <v>471</v>
      </c>
      <c r="Q41" s="4">
        <v>153171016.43009999</v>
      </c>
      <c r="R41" s="4">
        <v>0</v>
      </c>
      <c r="S41" s="4">
        <v>2111925.2165999999</v>
      </c>
      <c r="T41" s="4">
        <v>6197468.6705999998</v>
      </c>
      <c r="U41" s="4">
        <v>4306467.7857999997</v>
      </c>
      <c r="V41" s="4">
        <v>32601887.633000001</v>
      </c>
      <c r="W41" s="6">
        <f t="shared" si="1"/>
        <v>198388765.73610002</v>
      </c>
    </row>
    <row r="42" spans="1:23" ht="24.95" customHeight="1">
      <c r="A42" s="163"/>
      <c r="B42" s="160"/>
      <c r="C42" s="1">
        <v>17</v>
      </c>
      <c r="D42" s="4" t="s">
        <v>91</v>
      </c>
      <c r="E42" s="4">
        <v>114285606.4096</v>
      </c>
      <c r="F42" s="4">
        <v>0</v>
      </c>
      <c r="G42" s="4">
        <v>1575772.3602</v>
      </c>
      <c r="H42" s="4">
        <v>4624121.9895000001</v>
      </c>
      <c r="I42" s="4">
        <v>3213188.0682000001</v>
      </c>
      <c r="J42" s="4">
        <v>24766735.058499999</v>
      </c>
      <c r="K42" s="5">
        <f t="shared" si="0"/>
        <v>148465423.88600001</v>
      </c>
      <c r="L42" s="7"/>
      <c r="M42" s="168"/>
      <c r="N42" s="160"/>
      <c r="O42" s="8">
        <v>15</v>
      </c>
      <c r="P42" s="4" t="s">
        <v>472</v>
      </c>
      <c r="Q42" s="4">
        <v>133757416.0289</v>
      </c>
      <c r="R42" s="4">
        <v>0</v>
      </c>
      <c r="S42" s="4">
        <v>1844250.0833000001</v>
      </c>
      <c r="T42" s="4">
        <v>5411972.9347000001</v>
      </c>
      <c r="U42" s="4">
        <v>3760646.2154000001</v>
      </c>
      <c r="V42" s="4">
        <v>29171408.746599998</v>
      </c>
      <c r="W42" s="6">
        <f t="shared" si="1"/>
        <v>173945694.00890002</v>
      </c>
    </row>
    <row r="43" spans="1:23" ht="24.95" customHeight="1">
      <c r="A43" s="163"/>
      <c r="B43" s="160"/>
      <c r="C43" s="1">
        <v>18</v>
      </c>
      <c r="D43" s="4" t="s">
        <v>92</v>
      </c>
      <c r="E43" s="4">
        <v>129466777.5872</v>
      </c>
      <c r="F43" s="4">
        <v>0</v>
      </c>
      <c r="G43" s="4">
        <v>1785090.6697</v>
      </c>
      <c r="H43" s="4">
        <v>5238368.9596999995</v>
      </c>
      <c r="I43" s="4">
        <v>3640013.1044000001</v>
      </c>
      <c r="J43" s="4">
        <v>28352580.5044</v>
      </c>
      <c r="K43" s="5">
        <f t="shared" si="0"/>
        <v>168482830.82539999</v>
      </c>
      <c r="L43" s="7"/>
      <c r="M43" s="168"/>
      <c r="N43" s="160"/>
      <c r="O43" s="8">
        <v>16</v>
      </c>
      <c r="P43" s="4" t="s">
        <v>473</v>
      </c>
      <c r="Q43" s="4">
        <v>150687801.38100001</v>
      </c>
      <c r="R43" s="4">
        <v>0</v>
      </c>
      <c r="S43" s="4">
        <v>2077686.5948999999</v>
      </c>
      <c r="T43" s="4">
        <v>6096995.0443000002</v>
      </c>
      <c r="U43" s="4">
        <v>4236651.1464999998</v>
      </c>
      <c r="V43" s="4">
        <v>29171101.455200002</v>
      </c>
      <c r="W43" s="6">
        <f t="shared" si="1"/>
        <v>192270235.62190002</v>
      </c>
    </row>
    <row r="44" spans="1:23" ht="24.95" customHeight="1">
      <c r="A44" s="163"/>
      <c r="B44" s="160"/>
      <c r="C44" s="1">
        <v>19</v>
      </c>
      <c r="D44" s="4" t="s">
        <v>93</v>
      </c>
      <c r="E44" s="4">
        <v>162962151.3802</v>
      </c>
      <c r="F44" s="4">
        <v>0</v>
      </c>
      <c r="G44" s="4">
        <v>2246925.5924999998</v>
      </c>
      <c r="H44" s="4">
        <v>6593628.8158</v>
      </c>
      <c r="I44" s="4">
        <v>4581749.6781000001</v>
      </c>
      <c r="J44" s="4">
        <v>31033882.8237</v>
      </c>
      <c r="K44" s="5">
        <f t="shared" si="0"/>
        <v>207418338.29030001</v>
      </c>
      <c r="L44" s="7"/>
      <c r="M44" s="168"/>
      <c r="N44" s="160"/>
      <c r="O44" s="8">
        <v>17</v>
      </c>
      <c r="P44" s="4" t="s">
        <v>474</v>
      </c>
      <c r="Q44" s="4">
        <v>155552934.35519999</v>
      </c>
      <c r="R44" s="4">
        <v>0</v>
      </c>
      <c r="S44" s="4">
        <v>2144767.1513999999</v>
      </c>
      <c r="T44" s="4">
        <v>6293843.7033000002</v>
      </c>
      <c r="U44" s="4">
        <v>4373436.4138000002</v>
      </c>
      <c r="V44" s="4">
        <v>31207583.385400001</v>
      </c>
      <c r="W44" s="6">
        <f t="shared" si="1"/>
        <v>199572565.00909999</v>
      </c>
    </row>
    <row r="45" spans="1:23" ht="24.95" customHeight="1">
      <c r="A45" s="163"/>
      <c r="B45" s="160"/>
      <c r="C45" s="1">
        <v>20</v>
      </c>
      <c r="D45" s="4" t="s">
        <v>94</v>
      </c>
      <c r="E45" s="4">
        <v>139622852.61930001</v>
      </c>
      <c r="F45" s="4">
        <v>0</v>
      </c>
      <c r="G45" s="4">
        <v>1925122.8472</v>
      </c>
      <c r="H45" s="4">
        <v>5649294.9840000002</v>
      </c>
      <c r="I45" s="4">
        <v>3925555.4410999999</v>
      </c>
      <c r="J45" s="4">
        <v>22389343.988200001</v>
      </c>
      <c r="K45" s="5">
        <f t="shared" si="0"/>
        <v>173512169.87980002</v>
      </c>
      <c r="L45" s="7"/>
      <c r="M45" s="168"/>
      <c r="N45" s="160"/>
      <c r="O45" s="8">
        <v>18</v>
      </c>
      <c r="P45" s="4" t="s">
        <v>475</v>
      </c>
      <c r="Q45" s="4">
        <v>148906924.9962</v>
      </c>
      <c r="R45" s="4">
        <v>0</v>
      </c>
      <c r="S45" s="4">
        <v>2053131.8336</v>
      </c>
      <c r="T45" s="4">
        <v>6024938.8169</v>
      </c>
      <c r="U45" s="4">
        <v>4186581.0551</v>
      </c>
      <c r="V45" s="4">
        <v>30071649.793000001</v>
      </c>
      <c r="W45" s="6">
        <f t="shared" si="1"/>
        <v>191243226.49480003</v>
      </c>
    </row>
    <row r="46" spans="1:23" ht="24.95" customHeight="1">
      <c r="A46" s="163"/>
      <c r="B46" s="160"/>
      <c r="C46" s="11">
        <v>21</v>
      </c>
      <c r="D46" s="4" t="s">
        <v>788</v>
      </c>
      <c r="E46" s="4">
        <v>135305078.15419999</v>
      </c>
      <c r="F46" s="4">
        <v>0</v>
      </c>
      <c r="G46" s="4">
        <v>1865589.2815</v>
      </c>
      <c r="H46" s="4">
        <v>5474593.0554</v>
      </c>
      <c r="I46" s="4">
        <v>3804159.3892999999</v>
      </c>
      <c r="J46" s="4">
        <v>31151268.159499999</v>
      </c>
      <c r="K46" s="5">
        <f t="shared" si="0"/>
        <v>177600688.0399</v>
      </c>
      <c r="L46" s="7"/>
      <c r="M46" s="168"/>
      <c r="N46" s="160"/>
      <c r="O46" s="8">
        <v>19</v>
      </c>
      <c r="P46" s="4" t="s">
        <v>476</v>
      </c>
      <c r="Q46" s="4">
        <v>163293427.57429999</v>
      </c>
      <c r="R46" s="4">
        <v>0</v>
      </c>
      <c r="S46" s="4">
        <v>2251493.2357000001</v>
      </c>
      <c r="T46" s="4">
        <v>6607032.6168999998</v>
      </c>
      <c r="U46" s="4">
        <v>4591063.6481999997</v>
      </c>
      <c r="V46" s="4">
        <v>33841378.445600003</v>
      </c>
      <c r="W46" s="6">
        <f t="shared" si="1"/>
        <v>210584395.52070001</v>
      </c>
    </row>
    <row r="47" spans="1:23" ht="24.95" customHeight="1">
      <c r="A47" s="1"/>
      <c r="B47" s="170" t="s">
        <v>809</v>
      </c>
      <c r="C47" s="170"/>
      <c r="D47" s="170"/>
      <c r="E47" s="10">
        <f>SUM(E26:E46)</f>
        <v>2863344560.2324996</v>
      </c>
      <c r="F47" s="10">
        <f t="shared" ref="F47:K47" si="3">SUM(F26:F46)</f>
        <v>0</v>
      </c>
      <c r="G47" s="10">
        <f t="shared" si="3"/>
        <v>39479855.402699992</v>
      </c>
      <c r="H47" s="10">
        <f>SUM(H26:H46)</f>
        <v>115854086.6208</v>
      </c>
      <c r="I47" s="10">
        <f t="shared" ref="I47" si="4">SUM(I26:I46)</f>
        <v>80504141.029699996</v>
      </c>
      <c r="J47" s="10">
        <f t="shared" si="3"/>
        <v>597718218.16589999</v>
      </c>
      <c r="K47" s="10">
        <f t="shared" si="3"/>
        <v>3696900861.4515996</v>
      </c>
      <c r="L47" s="7"/>
      <c r="M47" s="168"/>
      <c r="N47" s="160"/>
      <c r="O47" s="8">
        <v>20</v>
      </c>
      <c r="P47" s="4" t="s">
        <v>477</v>
      </c>
      <c r="Q47" s="4">
        <v>130034229.1796</v>
      </c>
      <c r="R47" s="4">
        <v>0</v>
      </c>
      <c r="S47" s="4">
        <v>1792914.7043000001</v>
      </c>
      <c r="T47" s="4">
        <v>5261328.6785000004</v>
      </c>
      <c r="U47" s="4">
        <v>3655967.2453999999</v>
      </c>
      <c r="V47" s="4">
        <v>28045554.313999999</v>
      </c>
      <c r="W47" s="6">
        <f t="shared" si="1"/>
        <v>168789994.12180004</v>
      </c>
    </row>
    <row r="48" spans="1:23" ht="24.95" customHeight="1">
      <c r="A48" s="163">
        <v>3</v>
      </c>
      <c r="B48" s="159" t="s">
        <v>22</v>
      </c>
      <c r="C48" s="12">
        <v>1</v>
      </c>
      <c r="D48" s="4" t="s">
        <v>95</v>
      </c>
      <c r="E48" s="4">
        <v>129924861.48199999</v>
      </c>
      <c r="F48" s="4">
        <v>0</v>
      </c>
      <c r="G48" s="4">
        <v>1791406.7401000001</v>
      </c>
      <c r="H48" s="4">
        <v>5256903.5405000001</v>
      </c>
      <c r="I48" s="4">
        <v>3652892.3264000001</v>
      </c>
      <c r="J48" s="4">
        <v>27600853.291200001</v>
      </c>
      <c r="K48" s="5">
        <f t="shared" si="0"/>
        <v>168226917.38020003</v>
      </c>
      <c r="L48" s="7"/>
      <c r="M48" s="168"/>
      <c r="N48" s="160"/>
      <c r="O48" s="8">
        <v>21</v>
      </c>
      <c r="P48" s="4" t="s">
        <v>39</v>
      </c>
      <c r="Q48" s="4">
        <v>179091500.05500001</v>
      </c>
      <c r="R48" s="4">
        <v>0</v>
      </c>
      <c r="S48" s="4">
        <v>2469317.3933999999</v>
      </c>
      <c r="T48" s="4">
        <v>7246240.0958000002</v>
      </c>
      <c r="U48" s="4">
        <v>5035233.1249000002</v>
      </c>
      <c r="V48" s="4">
        <v>38310625.366300002</v>
      </c>
      <c r="W48" s="6">
        <f t="shared" si="1"/>
        <v>232152916.03540003</v>
      </c>
    </row>
    <row r="49" spans="1:23" ht="24.95" customHeight="1">
      <c r="A49" s="163"/>
      <c r="B49" s="160"/>
      <c r="C49" s="1">
        <v>2</v>
      </c>
      <c r="D49" s="4" t="s">
        <v>96</v>
      </c>
      <c r="E49" s="4">
        <v>101445134.3004</v>
      </c>
      <c r="F49" s="4">
        <v>0</v>
      </c>
      <c r="G49" s="4">
        <v>1398727.6588999999</v>
      </c>
      <c r="H49" s="4">
        <v>4104582.2914999998</v>
      </c>
      <c r="I49" s="4">
        <v>2852172.7744</v>
      </c>
      <c r="J49" s="4">
        <v>22773488.9089</v>
      </c>
      <c r="K49" s="5">
        <f t="shared" si="0"/>
        <v>132574105.9341</v>
      </c>
      <c r="L49" s="7"/>
      <c r="M49" s="168"/>
      <c r="N49" s="160"/>
      <c r="O49" s="8">
        <v>22</v>
      </c>
      <c r="P49" s="4" t="s">
        <v>478</v>
      </c>
      <c r="Q49" s="4">
        <v>126016477.1557</v>
      </c>
      <c r="R49" s="4">
        <v>0</v>
      </c>
      <c r="S49" s="4">
        <v>1737517.8543</v>
      </c>
      <c r="T49" s="4">
        <v>5098765.9895000001</v>
      </c>
      <c r="U49" s="4">
        <v>3543006.4512</v>
      </c>
      <c r="V49" s="4">
        <v>25965006.7892</v>
      </c>
      <c r="W49" s="6">
        <f t="shared" si="1"/>
        <v>162360774.23990002</v>
      </c>
    </row>
    <row r="50" spans="1:23" ht="24.95" customHeight="1">
      <c r="A50" s="163"/>
      <c r="B50" s="160"/>
      <c r="C50" s="1">
        <v>3</v>
      </c>
      <c r="D50" s="4" t="s">
        <v>97</v>
      </c>
      <c r="E50" s="4">
        <v>133936316.31810001</v>
      </c>
      <c r="F50" s="4">
        <v>0</v>
      </c>
      <c r="G50" s="4">
        <v>1846716.7642999999</v>
      </c>
      <c r="H50" s="4">
        <v>5419211.4381999997</v>
      </c>
      <c r="I50" s="4">
        <v>3765676.0724999998</v>
      </c>
      <c r="J50" s="4">
        <v>29657677.9157</v>
      </c>
      <c r="K50" s="5">
        <f t="shared" si="0"/>
        <v>174625598.50879997</v>
      </c>
      <c r="L50" s="7"/>
      <c r="M50" s="168"/>
      <c r="N50" s="160"/>
      <c r="O50" s="8">
        <v>23</v>
      </c>
      <c r="P50" s="4" t="s">
        <v>479</v>
      </c>
      <c r="Q50" s="4">
        <v>119052165.4664</v>
      </c>
      <c r="R50" s="4">
        <v>0</v>
      </c>
      <c r="S50" s="4">
        <v>1641493.7773</v>
      </c>
      <c r="T50" s="4">
        <v>4816982.2389000002</v>
      </c>
      <c r="U50" s="4">
        <v>3347201.8881999999</v>
      </c>
      <c r="V50" s="4">
        <v>24839459.647999998</v>
      </c>
      <c r="W50" s="6">
        <f t="shared" si="1"/>
        <v>153697303.01879999</v>
      </c>
    </row>
    <row r="51" spans="1:23" ht="24.95" customHeight="1">
      <c r="A51" s="163"/>
      <c r="B51" s="160"/>
      <c r="C51" s="1">
        <v>4</v>
      </c>
      <c r="D51" s="4" t="s">
        <v>98</v>
      </c>
      <c r="E51" s="4">
        <v>102677399.3714</v>
      </c>
      <c r="F51" s="4">
        <v>0</v>
      </c>
      <c r="G51" s="4">
        <v>1415718.1558000001</v>
      </c>
      <c r="H51" s="4">
        <v>4154441.0987</v>
      </c>
      <c r="I51" s="4">
        <v>2886818.4271</v>
      </c>
      <c r="J51" s="4">
        <v>23637100.813900001</v>
      </c>
      <c r="K51" s="5">
        <f t="shared" si="0"/>
        <v>134771477.8669</v>
      </c>
      <c r="L51" s="7"/>
      <c r="M51" s="168"/>
      <c r="N51" s="160"/>
      <c r="O51" s="8">
        <v>24</v>
      </c>
      <c r="P51" s="4" t="s">
        <v>480</v>
      </c>
      <c r="Q51" s="4">
        <v>144825174.83059999</v>
      </c>
      <c r="R51" s="4">
        <v>0</v>
      </c>
      <c r="S51" s="4">
        <v>1996852.5759999999</v>
      </c>
      <c r="T51" s="4">
        <v>5859786.6924000001</v>
      </c>
      <c r="U51" s="4">
        <v>4071820.9262000001</v>
      </c>
      <c r="V51" s="4">
        <v>31102735.540899999</v>
      </c>
      <c r="W51" s="6">
        <f t="shared" si="1"/>
        <v>187856370.5661</v>
      </c>
    </row>
    <row r="52" spans="1:23" ht="24.95" customHeight="1">
      <c r="A52" s="163"/>
      <c r="B52" s="160"/>
      <c r="C52" s="1">
        <v>5</v>
      </c>
      <c r="D52" s="4" t="s">
        <v>99</v>
      </c>
      <c r="E52" s="4">
        <v>137981564.58579999</v>
      </c>
      <c r="F52" s="4">
        <v>0</v>
      </c>
      <c r="G52" s="4">
        <v>1902492.7331000001</v>
      </c>
      <c r="H52" s="4">
        <v>5582886.6556000002</v>
      </c>
      <c r="I52" s="4">
        <v>3879409.9352000002</v>
      </c>
      <c r="J52" s="4">
        <v>30893665.605700001</v>
      </c>
      <c r="K52" s="5">
        <f t="shared" si="0"/>
        <v>180240019.51539999</v>
      </c>
      <c r="L52" s="7"/>
      <c r="M52" s="168"/>
      <c r="N52" s="160"/>
      <c r="O52" s="8">
        <v>25</v>
      </c>
      <c r="P52" s="4" t="s">
        <v>481</v>
      </c>
      <c r="Q52" s="4">
        <v>144118439.98899999</v>
      </c>
      <c r="R52" s="4">
        <v>0</v>
      </c>
      <c r="S52" s="4">
        <v>1987108.101</v>
      </c>
      <c r="T52" s="4">
        <v>5831191.4193000002</v>
      </c>
      <c r="U52" s="4">
        <v>4051950.7777999998</v>
      </c>
      <c r="V52" s="4">
        <v>29980630.064100001</v>
      </c>
      <c r="W52" s="6">
        <f t="shared" si="1"/>
        <v>185969320.35119998</v>
      </c>
    </row>
    <row r="53" spans="1:23" ht="24.95" customHeight="1">
      <c r="A53" s="163"/>
      <c r="B53" s="160"/>
      <c r="C53" s="1">
        <v>6</v>
      </c>
      <c r="D53" s="4" t="s">
        <v>100</v>
      </c>
      <c r="E53" s="4">
        <v>120266476.74169999</v>
      </c>
      <c r="F53" s="4">
        <v>0</v>
      </c>
      <c r="G53" s="4">
        <v>1658236.7268999999</v>
      </c>
      <c r="H53" s="4">
        <v>4866114.6156000001</v>
      </c>
      <c r="I53" s="4">
        <v>3381342.7623000001</v>
      </c>
      <c r="J53" s="4">
        <v>25531429.717</v>
      </c>
      <c r="K53" s="5">
        <f t="shared" si="0"/>
        <v>155703600.56349999</v>
      </c>
      <c r="L53" s="7"/>
      <c r="M53" s="168"/>
      <c r="N53" s="160"/>
      <c r="O53" s="8">
        <v>26</v>
      </c>
      <c r="P53" s="4" t="s">
        <v>482</v>
      </c>
      <c r="Q53" s="4">
        <v>136706697.27250001</v>
      </c>
      <c r="R53" s="4">
        <v>0</v>
      </c>
      <c r="S53" s="4">
        <v>1884914.8356000001</v>
      </c>
      <c r="T53" s="4">
        <v>5531304.1146</v>
      </c>
      <c r="U53" s="4">
        <v>3843566.5024999999</v>
      </c>
      <c r="V53" s="4">
        <v>29614707.399500001</v>
      </c>
      <c r="W53" s="6">
        <f t="shared" si="1"/>
        <v>177581190.12470001</v>
      </c>
    </row>
    <row r="54" spans="1:23" ht="24.95" customHeight="1">
      <c r="A54" s="163"/>
      <c r="B54" s="160"/>
      <c r="C54" s="1">
        <v>7</v>
      </c>
      <c r="D54" s="4" t="s">
        <v>101</v>
      </c>
      <c r="E54" s="4">
        <v>136403130.83109999</v>
      </c>
      <c r="F54" s="4">
        <v>0</v>
      </c>
      <c r="G54" s="4">
        <v>1880729.2549999999</v>
      </c>
      <c r="H54" s="4">
        <v>5519021.4807000002</v>
      </c>
      <c r="I54" s="4">
        <v>3835031.6039</v>
      </c>
      <c r="J54" s="4">
        <v>29456524.929299999</v>
      </c>
      <c r="K54" s="5">
        <f t="shared" si="0"/>
        <v>177094438.09999996</v>
      </c>
      <c r="L54" s="7"/>
      <c r="M54" s="168"/>
      <c r="N54" s="160"/>
      <c r="O54" s="8">
        <v>27</v>
      </c>
      <c r="P54" s="4" t="s">
        <v>483</v>
      </c>
      <c r="Q54" s="4">
        <v>139577848.67089999</v>
      </c>
      <c r="R54" s="4">
        <v>0</v>
      </c>
      <c r="S54" s="4">
        <v>1924502.3318</v>
      </c>
      <c r="T54" s="4">
        <v>5647474.0745000001</v>
      </c>
      <c r="U54" s="4">
        <v>3924290.1360999998</v>
      </c>
      <c r="V54" s="4">
        <v>29379199.228500001</v>
      </c>
      <c r="W54" s="6">
        <f t="shared" si="1"/>
        <v>180453314.4418</v>
      </c>
    </row>
    <row r="55" spans="1:23" ht="24.95" customHeight="1">
      <c r="A55" s="163"/>
      <c r="B55" s="160"/>
      <c r="C55" s="1">
        <v>8</v>
      </c>
      <c r="D55" s="4" t="s">
        <v>102</v>
      </c>
      <c r="E55" s="4">
        <v>109292880.1276</v>
      </c>
      <c r="F55" s="4">
        <v>0</v>
      </c>
      <c r="G55" s="4">
        <v>1506932.5445000001</v>
      </c>
      <c r="H55" s="4">
        <v>4422110.7642000001</v>
      </c>
      <c r="I55" s="4">
        <v>3072815.4611999998</v>
      </c>
      <c r="J55" s="4">
        <v>23685345.572299998</v>
      </c>
      <c r="K55" s="5">
        <f t="shared" si="0"/>
        <v>141980084.4698</v>
      </c>
      <c r="L55" s="7"/>
      <c r="M55" s="168"/>
      <c r="N55" s="160"/>
      <c r="O55" s="8">
        <v>28</v>
      </c>
      <c r="P55" s="4" t="s">
        <v>484</v>
      </c>
      <c r="Q55" s="4">
        <v>117568457.1649</v>
      </c>
      <c r="R55" s="4">
        <v>0</v>
      </c>
      <c r="S55" s="4">
        <v>1621036.3759000001</v>
      </c>
      <c r="T55" s="4">
        <v>4756949.7605999997</v>
      </c>
      <c r="U55" s="4">
        <v>3305486.8029999998</v>
      </c>
      <c r="V55" s="4">
        <v>25826356.8847</v>
      </c>
      <c r="W55" s="6">
        <f t="shared" si="1"/>
        <v>153078286.98910001</v>
      </c>
    </row>
    <row r="56" spans="1:23" ht="24.95" customHeight="1">
      <c r="A56" s="163"/>
      <c r="B56" s="160"/>
      <c r="C56" s="1">
        <v>9</v>
      </c>
      <c r="D56" s="4" t="s">
        <v>103</v>
      </c>
      <c r="E56" s="4">
        <v>126838169.00210001</v>
      </c>
      <c r="F56" s="4">
        <v>0</v>
      </c>
      <c r="G56" s="4">
        <v>1748847.3589000001</v>
      </c>
      <c r="H56" s="4">
        <v>5132012.5500999996</v>
      </c>
      <c r="I56" s="4">
        <v>3566108.6644000001</v>
      </c>
      <c r="J56" s="4">
        <v>27478612.750399999</v>
      </c>
      <c r="K56" s="5">
        <f t="shared" si="0"/>
        <v>164763750.32590002</v>
      </c>
      <c r="L56" s="7"/>
      <c r="M56" s="168"/>
      <c r="N56" s="160"/>
      <c r="O56" s="8">
        <v>29</v>
      </c>
      <c r="P56" s="4" t="s">
        <v>485</v>
      </c>
      <c r="Q56" s="4">
        <v>140678097.25760001</v>
      </c>
      <c r="R56" s="4">
        <v>0</v>
      </c>
      <c r="S56" s="4">
        <v>1939672.5826000001</v>
      </c>
      <c r="T56" s="4">
        <v>5691991.3487999998</v>
      </c>
      <c r="U56" s="4">
        <v>3955224.0896000001</v>
      </c>
      <c r="V56" s="4">
        <v>29291928.4553</v>
      </c>
      <c r="W56" s="6">
        <f t="shared" si="1"/>
        <v>181556913.73390001</v>
      </c>
    </row>
    <row r="57" spans="1:23" ht="24.95" customHeight="1">
      <c r="A57" s="163"/>
      <c r="B57" s="160"/>
      <c r="C57" s="1">
        <v>10</v>
      </c>
      <c r="D57" s="4" t="s">
        <v>104</v>
      </c>
      <c r="E57" s="4">
        <v>137994055.9192</v>
      </c>
      <c r="F57" s="4">
        <v>0</v>
      </c>
      <c r="G57" s="4">
        <v>1902664.9638</v>
      </c>
      <c r="H57" s="4">
        <v>5583392.0686999997</v>
      </c>
      <c r="I57" s="4">
        <v>3879761.1343</v>
      </c>
      <c r="J57" s="4">
        <v>30707569.900600001</v>
      </c>
      <c r="K57" s="5">
        <f t="shared" si="0"/>
        <v>180067443.98659998</v>
      </c>
      <c r="L57" s="7"/>
      <c r="M57" s="168"/>
      <c r="N57" s="160"/>
      <c r="O57" s="8">
        <v>30</v>
      </c>
      <c r="P57" s="4" t="s">
        <v>486</v>
      </c>
      <c r="Q57" s="4">
        <v>126900111.02079999</v>
      </c>
      <c r="R57" s="4">
        <v>0</v>
      </c>
      <c r="S57" s="4">
        <v>1749701.4166999999</v>
      </c>
      <c r="T57" s="4">
        <v>5134518.7927000001</v>
      </c>
      <c r="U57" s="4">
        <v>3567850.1904000002</v>
      </c>
      <c r="V57" s="4">
        <v>28187522.966200002</v>
      </c>
      <c r="W57" s="6">
        <f t="shared" si="1"/>
        <v>165539704.38679999</v>
      </c>
    </row>
    <row r="58" spans="1:23" ht="24.95" customHeight="1">
      <c r="A58" s="163"/>
      <c r="B58" s="160"/>
      <c r="C58" s="1">
        <v>11</v>
      </c>
      <c r="D58" s="4" t="s">
        <v>105</v>
      </c>
      <c r="E58" s="4">
        <v>106204046.58400001</v>
      </c>
      <c r="F58" s="4">
        <v>0</v>
      </c>
      <c r="G58" s="4">
        <v>1464343.6421999999</v>
      </c>
      <c r="H58" s="4">
        <v>4297133.1440000003</v>
      </c>
      <c r="I58" s="4">
        <v>2985971.6022000001</v>
      </c>
      <c r="J58" s="4">
        <v>23535325.884</v>
      </c>
      <c r="K58" s="5">
        <f t="shared" si="0"/>
        <v>138486820.85639998</v>
      </c>
      <c r="L58" s="7"/>
      <c r="M58" s="168"/>
      <c r="N58" s="160"/>
      <c r="O58" s="8">
        <v>31</v>
      </c>
      <c r="P58" s="4" t="s">
        <v>487</v>
      </c>
      <c r="Q58" s="4">
        <v>131479639.23710001</v>
      </c>
      <c r="R58" s="4">
        <v>0</v>
      </c>
      <c r="S58" s="4">
        <v>1812844.0486999999</v>
      </c>
      <c r="T58" s="4">
        <v>5319811.5674000001</v>
      </c>
      <c r="U58" s="4">
        <v>3696605.5592999998</v>
      </c>
      <c r="V58" s="4">
        <v>27100079.965500001</v>
      </c>
      <c r="W58" s="6">
        <f t="shared" si="1"/>
        <v>169408980.37800002</v>
      </c>
    </row>
    <row r="59" spans="1:23" ht="24.95" customHeight="1">
      <c r="A59" s="163"/>
      <c r="B59" s="160"/>
      <c r="C59" s="1">
        <v>12</v>
      </c>
      <c r="D59" s="4" t="s">
        <v>106</v>
      </c>
      <c r="E59" s="4">
        <v>125620302.92749999</v>
      </c>
      <c r="F59" s="4">
        <v>0</v>
      </c>
      <c r="G59" s="4">
        <v>1732055.3957</v>
      </c>
      <c r="H59" s="4">
        <v>5082736.3422999997</v>
      </c>
      <c r="I59" s="4">
        <v>3531867.8456000001</v>
      </c>
      <c r="J59" s="4">
        <v>27159214.0121</v>
      </c>
      <c r="K59" s="5">
        <f t="shared" si="0"/>
        <v>163126176.52320001</v>
      </c>
      <c r="L59" s="7"/>
      <c r="M59" s="168"/>
      <c r="N59" s="160"/>
      <c r="O59" s="8">
        <v>32</v>
      </c>
      <c r="P59" s="4" t="s">
        <v>488</v>
      </c>
      <c r="Q59" s="4">
        <v>141074953.8258</v>
      </c>
      <c r="R59" s="4">
        <v>0</v>
      </c>
      <c r="S59" s="4">
        <v>1945144.4494</v>
      </c>
      <c r="T59" s="4">
        <v>5708048.6042999998</v>
      </c>
      <c r="U59" s="4">
        <v>3966381.8794999998</v>
      </c>
      <c r="V59" s="4">
        <v>30033422.736000001</v>
      </c>
      <c r="W59" s="6">
        <f t="shared" si="1"/>
        <v>182727951.495</v>
      </c>
    </row>
    <row r="60" spans="1:23" ht="24.95" customHeight="1">
      <c r="A60" s="163"/>
      <c r="B60" s="160"/>
      <c r="C60" s="1">
        <v>13</v>
      </c>
      <c r="D60" s="4" t="s">
        <v>107</v>
      </c>
      <c r="E60" s="4">
        <v>125655720.7071</v>
      </c>
      <c r="F60" s="4">
        <v>0</v>
      </c>
      <c r="G60" s="4">
        <v>1732543.7368000001</v>
      </c>
      <c r="H60" s="4">
        <v>5084169.3848000001</v>
      </c>
      <c r="I60" s="4">
        <v>3532863.6313999998</v>
      </c>
      <c r="J60" s="4">
        <v>27166527.548700001</v>
      </c>
      <c r="K60" s="5">
        <f t="shared" si="0"/>
        <v>163171825.0088</v>
      </c>
      <c r="L60" s="7"/>
      <c r="M60" s="168"/>
      <c r="N60" s="160"/>
      <c r="O60" s="8">
        <v>33</v>
      </c>
      <c r="P60" s="4" t="s">
        <v>489</v>
      </c>
      <c r="Q60" s="4">
        <v>136728205.2809</v>
      </c>
      <c r="R60" s="4">
        <v>0</v>
      </c>
      <c r="S60" s="4">
        <v>1885211.3884000001</v>
      </c>
      <c r="T60" s="4">
        <v>5532174.3524000002</v>
      </c>
      <c r="U60" s="4">
        <v>3844171.2093000002</v>
      </c>
      <c r="V60" s="4">
        <v>27176103.871399999</v>
      </c>
      <c r="W60" s="6">
        <f t="shared" si="1"/>
        <v>175165866.1024</v>
      </c>
    </row>
    <row r="61" spans="1:23" ht="24.95" customHeight="1">
      <c r="A61" s="163"/>
      <c r="B61" s="160"/>
      <c r="C61" s="1">
        <v>14</v>
      </c>
      <c r="D61" s="4" t="s">
        <v>108</v>
      </c>
      <c r="E61" s="4">
        <v>129595183.26639999</v>
      </c>
      <c r="F61" s="4">
        <v>0</v>
      </c>
      <c r="G61" s="4">
        <v>1786861.1299000001</v>
      </c>
      <c r="H61" s="4">
        <v>5243564.3953999998</v>
      </c>
      <c r="I61" s="4">
        <v>3643623.2842000001</v>
      </c>
      <c r="J61" s="4">
        <v>27845887.497299999</v>
      </c>
      <c r="K61" s="5">
        <f t="shared" si="0"/>
        <v>168115119.57319999</v>
      </c>
      <c r="L61" s="7"/>
      <c r="M61" s="169"/>
      <c r="N61" s="161"/>
      <c r="O61" s="8">
        <v>34</v>
      </c>
      <c r="P61" s="4" t="s">
        <v>490</v>
      </c>
      <c r="Q61" s="4">
        <v>134004859.4152</v>
      </c>
      <c r="R61" s="4">
        <v>0</v>
      </c>
      <c r="S61" s="4">
        <v>1847661.838</v>
      </c>
      <c r="T61" s="4">
        <v>5421984.7676999997</v>
      </c>
      <c r="U61" s="4">
        <v>3767603.1905999999</v>
      </c>
      <c r="V61" s="4">
        <v>28248919.798900001</v>
      </c>
      <c r="W61" s="6">
        <f t="shared" si="1"/>
        <v>173291029.0104</v>
      </c>
    </row>
    <row r="62" spans="1:23" ht="24.95" customHeight="1">
      <c r="A62" s="163"/>
      <c r="B62" s="160"/>
      <c r="C62" s="1">
        <v>15</v>
      </c>
      <c r="D62" s="4" t="s">
        <v>109</v>
      </c>
      <c r="E62" s="4">
        <v>118397900.0967</v>
      </c>
      <c r="F62" s="4">
        <v>0</v>
      </c>
      <c r="G62" s="4">
        <v>1632472.7526</v>
      </c>
      <c r="H62" s="4">
        <v>4790509.9386</v>
      </c>
      <c r="I62" s="4">
        <v>3328806.9410999999</v>
      </c>
      <c r="J62" s="4">
        <v>25149036.230500001</v>
      </c>
      <c r="K62" s="5">
        <f t="shared" si="0"/>
        <v>153298725.95950001</v>
      </c>
      <c r="L62" s="7"/>
      <c r="M62" s="14"/>
      <c r="N62" s="164" t="s">
        <v>827</v>
      </c>
      <c r="O62" s="165"/>
      <c r="P62" s="166"/>
      <c r="Q62" s="10">
        <f>SUM(Q28:Q61)</f>
        <v>4758511715.9608994</v>
      </c>
      <c r="R62" s="10">
        <f t="shared" ref="R62:V62" si="5">SUM(R28:R61)</f>
        <v>0</v>
      </c>
      <c r="S62" s="10">
        <f t="shared" si="5"/>
        <v>65610460.259200007</v>
      </c>
      <c r="T62" s="10">
        <f t="shared" si="5"/>
        <v>192534645.03869998</v>
      </c>
      <c r="U62" s="10">
        <f t="shared" si="5"/>
        <v>133787565.62989998</v>
      </c>
      <c r="V62" s="10">
        <f t="shared" si="5"/>
        <v>993117046.49699998</v>
      </c>
      <c r="W62" s="6">
        <f t="shared" si="1"/>
        <v>6143561433.3856993</v>
      </c>
    </row>
    <row r="63" spans="1:23" ht="24.95" customHeight="1">
      <c r="A63" s="163"/>
      <c r="B63" s="160"/>
      <c r="C63" s="1">
        <v>16</v>
      </c>
      <c r="D63" s="4" t="s">
        <v>110</v>
      </c>
      <c r="E63" s="4">
        <v>120890220.3871</v>
      </c>
      <c r="F63" s="4">
        <v>0</v>
      </c>
      <c r="G63" s="4">
        <v>1666836.9175</v>
      </c>
      <c r="H63" s="4">
        <v>4891351.9731000001</v>
      </c>
      <c r="I63" s="4">
        <v>3398879.5781999999</v>
      </c>
      <c r="J63" s="4">
        <v>26859850.6767</v>
      </c>
      <c r="K63" s="5">
        <f t="shared" si="0"/>
        <v>157707139.53260002</v>
      </c>
      <c r="L63" s="7"/>
      <c r="M63" s="167">
        <v>21</v>
      </c>
      <c r="N63" s="159" t="s">
        <v>40</v>
      </c>
      <c r="O63" s="8">
        <v>1</v>
      </c>
      <c r="P63" s="4" t="s">
        <v>491</v>
      </c>
      <c r="Q63" s="4">
        <v>107292845.712</v>
      </c>
      <c r="R63" s="4">
        <v>0</v>
      </c>
      <c r="S63" s="4">
        <v>1479356.0277</v>
      </c>
      <c r="T63" s="4">
        <v>4341187.1605000002</v>
      </c>
      <c r="U63" s="4">
        <v>3016583.6493000002</v>
      </c>
      <c r="V63" s="4">
        <v>22835305.091899998</v>
      </c>
      <c r="W63" s="6">
        <f t="shared" si="1"/>
        <v>138965277.64140001</v>
      </c>
    </row>
    <row r="64" spans="1:23" ht="24.95" customHeight="1">
      <c r="A64" s="163"/>
      <c r="B64" s="160"/>
      <c r="C64" s="1">
        <v>17</v>
      </c>
      <c r="D64" s="4" t="s">
        <v>111</v>
      </c>
      <c r="E64" s="4">
        <v>112843834.6893</v>
      </c>
      <c r="F64" s="4">
        <v>0</v>
      </c>
      <c r="G64" s="4">
        <v>1555893.1812</v>
      </c>
      <c r="H64" s="4">
        <v>4565786.3117000004</v>
      </c>
      <c r="I64" s="4">
        <v>3172652.0477</v>
      </c>
      <c r="J64" s="4">
        <v>25445019.359900001</v>
      </c>
      <c r="K64" s="5">
        <f t="shared" si="0"/>
        <v>147583185.5898</v>
      </c>
      <c r="L64" s="7"/>
      <c r="M64" s="168"/>
      <c r="N64" s="160"/>
      <c r="O64" s="8">
        <v>2</v>
      </c>
      <c r="P64" s="4" t="s">
        <v>492</v>
      </c>
      <c r="Q64" s="4">
        <v>175312261.15490001</v>
      </c>
      <c r="R64" s="4">
        <v>0</v>
      </c>
      <c r="S64" s="4">
        <v>2417209.1675</v>
      </c>
      <c r="T64" s="4">
        <v>7093327.9116000002</v>
      </c>
      <c r="U64" s="4">
        <v>4928978.2279000003</v>
      </c>
      <c r="V64" s="4">
        <v>30090886.551100001</v>
      </c>
      <c r="W64" s="6">
        <f t="shared" si="1"/>
        <v>219842663.01300001</v>
      </c>
    </row>
    <row r="65" spans="1:23" ht="24.95" customHeight="1">
      <c r="A65" s="163"/>
      <c r="B65" s="160"/>
      <c r="C65" s="1">
        <v>18</v>
      </c>
      <c r="D65" s="4" t="s">
        <v>112</v>
      </c>
      <c r="E65" s="4">
        <v>140197699.17559999</v>
      </c>
      <c r="F65" s="4">
        <v>0</v>
      </c>
      <c r="G65" s="4">
        <v>1933048.8437000001</v>
      </c>
      <c r="H65" s="4">
        <v>5672553.9112</v>
      </c>
      <c r="I65" s="4">
        <v>3941717.4947000002</v>
      </c>
      <c r="J65" s="4">
        <v>29994407.892000001</v>
      </c>
      <c r="K65" s="5">
        <f t="shared" si="0"/>
        <v>181739427.31719998</v>
      </c>
      <c r="L65" s="7"/>
      <c r="M65" s="168"/>
      <c r="N65" s="160"/>
      <c r="O65" s="8">
        <v>3</v>
      </c>
      <c r="P65" s="4" t="s">
        <v>493</v>
      </c>
      <c r="Q65" s="4">
        <v>147664072.01480001</v>
      </c>
      <c r="R65" s="4">
        <v>0</v>
      </c>
      <c r="S65" s="4">
        <v>2035995.3504000001</v>
      </c>
      <c r="T65" s="4">
        <v>5974651.6111000003</v>
      </c>
      <c r="U65" s="4">
        <v>4151637.7189000002</v>
      </c>
      <c r="V65" s="4">
        <v>30794829.816100001</v>
      </c>
      <c r="W65" s="6">
        <f t="shared" si="1"/>
        <v>190621186.5113</v>
      </c>
    </row>
    <row r="66" spans="1:23" ht="24.95" customHeight="1">
      <c r="A66" s="163"/>
      <c r="B66" s="160"/>
      <c r="C66" s="1">
        <v>19</v>
      </c>
      <c r="D66" s="4" t="s">
        <v>113</v>
      </c>
      <c r="E66" s="4">
        <v>116984599.7666</v>
      </c>
      <c r="F66" s="4">
        <v>0</v>
      </c>
      <c r="G66" s="4">
        <v>1612986.1377000001</v>
      </c>
      <c r="H66" s="4">
        <v>4733326.2446999997</v>
      </c>
      <c r="I66" s="4">
        <v>3289071.4057999998</v>
      </c>
      <c r="J66" s="4">
        <v>25727666.040100001</v>
      </c>
      <c r="K66" s="5">
        <f t="shared" si="0"/>
        <v>152347649.59490001</v>
      </c>
      <c r="L66" s="7"/>
      <c r="M66" s="168"/>
      <c r="N66" s="160"/>
      <c r="O66" s="8">
        <v>4</v>
      </c>
      <c r="P66" s="4" t="s">
        <v>494</v>
      </c>
      <c r="Q66" s="4">
        <v>121921559.0398</v>
      </c>
      <c r="R66" s="4">
        <v>0</v>
      </c>
      <c r="S66" s="4">
        <v>1681057.0367000001</v>
      </c>
      <c r="T66" s="4">
        <v>4933081.0751999998</v>
      </c>
      <c r="U66" s="4">
        <v>3427876.0998</v>
      </c>
      <c r="V66" s="4">
        <v>25988975.835700002</v>
      </c>
      <c r="W66" s="6">
        <f t="shared" si="1"/>
        <v>157952549.08720002</v>
      </c>
    </row>
    <row r="67" spans="1:23" ht="24.95" customHeight="1">
      <c r="A67" s="163"/>
      <c r="B67" s="160"/>
      <c r="C67" s="1">
        <v>20</v>
      </c>
      <c r="D67" s="4" t="s">
        <v>114</v>
      </c>
      <c r="E67" s="4">
        <v>123087304.09379999</v>
      </c>
      <c r="F67" s="4">
        <v>0</v>
      </c>
      <c r="G67" s="4">
        <v>1697130.3541000001</v>
      </c>
      <c r="H67" s="4">
        <v>4980248.409</v>
      </c>
      <c r="I67" s="4">
        <v>3460651.5140999998</v>
      </c>
      <c r="J67" s="4">
        <v>26933477.7093</v>
      </c>
      <c r="K67" s="5">
        <f t="shared" si="0"/>
        <v>160158812.0803</v>
      </c>
      <c r="L67" s="7"/>
      <c r="M67" s="168"/>
      <c r="N67" s="160"/>
      <c r="O67" s="8">
        <v>5</v>
      </c>
      <c r="P67" s="4" t="s">
        <v>495</v>
      </c>
      <c r="Q67" s="4">
        <v>162375749.89739999</v>
      </c>
      <c r="R67" s="4">
        <v>0</v>
      </c>
      <c r="S67" s="4">
        <v>2238840.2765000002</v>
      </c>
      <c r="T67" s="4">
        <v>6569902.3635</v>
      </c>
      <c r="U67" s="4">
        <v>4565262.7528999997</v>
      </c>
      <c r="V67" s="4">
        <v>33396543.648499999</v>
      </c>
      <c r="W67" s="6">
        <f t="shared" si="1"/>
        <v>209146298.93879998</v>
      </c>
    </row>
    <row r="68" spans="1:23" ht="24.95" customHeight="1">
      <c r="A68" s="163"/>
      <c r="B68" s="160"/>
      <c r="C68" s="1">
        <v>21</v>
      </c>
      <c r="D68" s="4" t="s">
        <v>115</v>
      </c>
      <c r="E68" s="4">
        <v>128028673.939</v>
      </c>
      <c r="F68" s="4">
        <v>0</v>
      </c>
      <c r="G68" s="4">
        <v>1765262.0662</v>
      </c>
      <c r="H68" s="4">
        <v>5180181.6961000003</v>
      </c>
      <c r="I68" s="4">
        <v>3599580.2132000001</v>
      </c>
      <c r="J68" s="4">
        <v>28165716.443599999</v>
      </c>
      <c r="K68" s="5">
        <f t="shared" si="0"/>
        <v>166739414.3581</v>
      </c>
      <c r="L68" s="7"/>
      <c r="M68" s="168"/>
      <c r="N68" s="160"/>
      <c r="O68" s="8">
        <v>6</v>
      </c>
      <c r="P68" s="4" t="s">
        <v>496</v>
      </c>
      <c r="Q68" s="4">
        <v>198656907.4833</v>
      </c>
      <c r="R68" s="4">
        <v>0</v>
      </c>
      <c r="S68" s="4">
        <v>2739085.6452000001</v>
      </c>
      <c r="T68" s="4">
        <v>8037878.1118999999</v>
      </c>
      <c r="U68" s="4">
        <v>5585322.8140000002</v>
      </c>
      <c r="V68" s="4">
        <v>35277351.727600001</v>
      </c>
      <c r="W68" s="6">
        <f t="shared" si="1"/>
        <v>250296545.78200004</v>
      </c>
    </row>
    <row r="69" spans="1:23" ht="24.95" customHeight="1">
      <c r="A69" s="163"/>
      <c r="B69" s="160"/>
      <c r="C69" s="1">
        <v>22</v>
      </c>
      <c r="D69" s="4" t="s">
        <v>116</v>
      </c>
      <c r="E69" s="4">
        <v>110043996.163</v>
      </c>
      <c r="F69" s="4">
        <v>0</v>
      </c>
      <c r="G69" s="4">
        <v>1517288.9483</v>
      </c>
      <c r="H69" s="4">
        <v>4452501.7494000001</v>
      </c>
      <c r="I69" s="4">
        <v>3093933.4056000002</v>
      </c>
      <c r="J69" s="4">
        <v>25447784.982999999</v>
      </c>
      <c r="K69" s="5">
        <f t="shared" si="0"/>
        <v>144555505.2493</v>
      </c>
      <c r="L69" s="7"/>
      <c r="M69" s="168"/>
      <c r="N69" s="160"/>
      <c r="O69" s="8">
        <v>7</v>
      </c>
      <c r="P69" s="4" t="s">
        <v>497</v>
      </c>
      <c r="Q69" s="4">
        <v>135339453.6101</v>
      </c>
      <c r="R69" s="4">
        <v>0</v>
      </c>
      <c r="S69" s="4">
        <v>1866063.2509999999</v>
      </c>
      <c r="T69" s="4">
        <v>5475983.9243999999</v>
      </c>
      <c r="U69" s="4">
        <v>3805125.8698</v>
      </c>
      <c r="V69" s="4">
        <v>26245502.7423</v>
      </c>
      <c r="W69" s="6">
        <f t="shared" si="1"/>
        <v>172732129.3976</v>
      </c>
    </row>
    <row r="70" spans="1:23" ht="24.95" customHeight="1">
      <c r="A70" s="163"/>
      <c r="B70" s="160"/>
      <c r="C70" s="1">
        <v>23</v>
      </c>
      <c r="D70" s="4" t="s">
        <v>117</v>
      </c>
      <c r="E70" s="4">
        <v>114907339.1138</v>
      </c>
      <c r="F70" s="4">
        <v>0</v>
      </c>
      <c r="G70" s="4">
        <v>1584344.8239</v>
      </c>
      <c r="H70" s="4">
        <v>4649277.9820999997</v>
      </c>
      <c r="I70" s="4">
        <v>3230668.3456000001</v>
      </c>
      <c r="J70" s="4">
        <v>26634913.331700001</v>
      </c>
      <c r="K70" s="5">
        <f t="shared" si="0"/>
        <v>151006543.59709999</v>
      </c>
      <c r="L70" s="7"/>
      <c r="M70" s="168"/>
      <c r="N70" s="160"/>
      <c r="O70" s="8">
        <v>8</v>
      </c>
      <c r="P70" s="4" t="s">
        <v>498</v>
      </c>
      <c r="Q70" s="4">
        <v>143778513.55239999</v>
      </c>
      <c r="R70" s="4">
        <v>0</v>
      </c>
      <c r="S70" s="4">
        <v>1982421.1880999999</v>
      </c>
      <c r="T70" s="4">
        <v>5817437.6199000003</v>
      </c>
      <c r="U70" s="4">
        <v>4042393.6025</v>
      </c>
      <c r="V70" s="4">
        <v>27647489.276299998</v>
      </c>
      <c r="W70" s="6">
        <f t="shared" si="1"/>
        <v>183268255.2392</v>
      </c>
    </row>
    <row r="71" spans="1:23" ht="24.95" customHeight="1">
      <c r="A71" s="163"/>
      <c r="B71" s="160"/>
      <c r="C71" s="1">
        <v>24</v>
      </c>
      <c r="D71" s="4" t="s">
        <v>118</v>
      </c>
      <c r="E71" s="4">
        <v>117697432.4102</v>
      </c>
      <c r="F71" s="4">
        <v>0</v>
      </c>
      <c r="G71" s="4">
        <v>1622814.6893</v>
      </c>
      <c r="H71" s="4">
        <v>4762168.2416000003</v>
      </c>
      <c r="I71" s="4">
        <v>3309112.9964000001</v>
      </c>
      <c r="J71" s="4">
        <v>24427823.185699999</v>
      </c>
      <c r="K71" s="5">
        <f t="shared" si="0"/>
        <v>151819351.52320001</v>
      </c>
      <c r="L71" s="7"/>
      <c r="M71" s="168"/>
      <c r="N71" s="160"/>
      <c r="O71" s="8">
        <v>9</v>
      </c>
      <c r="P71" s="4" t="s">
        <v>499</v>
      </c>
      <c r="Q71" s="4">
        <v>178618046.69580001</v>
      </c>
      <c r="R71" s="4">
        <v>0</v>
      </c>
      <c r="S71" s="4">
        <v>2462789.4084999999</v>
      </c>
      <c r="T71" s="4">
        <v>7227083.6494000005</v>
      </c>
      <c r="U71" s="4">
        <v>5021921.7838000003</v>
      </c>
      <c r="V71" s="4">
        <v>35079640.405500002</v>
      </c>
      <c r="W71" s="6">
        <f t="shared" si="1"/>
        <v>228409481.94299999</v>
      </c>
    </row>
    <row r="72" spans="1:23" ht="24.95" customHeight="1">
      <c r="A72" s="163"/>
      <c r="B72" s="160"/>
      <c r="C72" s="1">
        <v>25</v>
      </c>
      <c r="D72" s="4" t="s">
        <v>119</v>
      </c>
      <c r="E72" s="4">
        <v>138673648.4377</v>
      </c>
      <c r="F72" s="4">
        <v>0</v>
      </c>
      <c r="G72" s="4">
        <v>1912035.1998999999</v>
      </c>
      <c r="H72" s="4">
        <v>5610889.1333999997</v>
      </c>
      <c r="I72" s="4">
        <v>3898868.1649000002</v>
      </c>
      <c r="J72" s="4">
        <v>29663639.369899999</v>
      </c>
      <c r="K72" s="5">
        <f t="shared" si="0"/>
        <v>179759080.30579999</v>
      </c>
      <c r="L72" s="7"/>
      <c r="M72" s="168"/>
      <c r="N72" s="160"/>
      <c r="O72" s="8">
        <v>10</v>
      </c>
      <c r="P72" s="4" t="s">
        <v>500</v>
      </c>
      <c r="Q72" s="4">
        <v>124373060.9577</v>
      </c>
      <c r="R72" s="4">
        <v>0</v>
      </c>
      <c r="S72" s="4">
        <v>1714858.3970000001</v>
      </c>
      <c r="T72" s="4">
        <v>5032271.5532</v>
      </c>
      <c r="U72" s="4">
        <v>3496801.1110999999</v>
      </c>
      <c r="V72" s="4">
        <v>26230199.627799999</v>
      </c>
      <c r="W72" s="6">
        <f t="shared" si="1"/>
        <v>160847191.64679998</v>
      </c>
    </row>
    <row r="73" spans="1:23" ht="24.95" customHeight="1">
      <c r="A73" s="163"/>
      <c r="B73" s="160"/>
      <c r="C73" s="1">
        <v>26</v>
      </c>
      <c r="D73" s="4" t="s">
        <v>120</v>
      </c>
      <c r="E73" s="4">
        <v>103298930.97920001</v>
      </c>
      <c r="F73" s="4">
        <v>0</v>
      </c>
      <c r="G73" s="4">
        <v>1424287.8467999999</v>
      </c>
      <c r="H73" s="4">
        <v>4179588.9547000001</v>
      </c>
      <c r="I73" s="4">
        <v>2904293.0506000002</v>
      </c>
      <c r="J73" s="4">
        <v>22326994.424899999</v>
      </c>
      <c r="K73" s="5">
        <f t="shared" ref="K73:K136" si="6">E73+F73+G73+H73+I73+J73</f>
        <v>134134095.2562</v>
      </c>
      <c r="L73" s="7"/>
      <c r="M73" s="168"/>
      <c r="N73" s="160"/>
      <c r="O73" s="8">
        <v>11</v>
      </c>
      <c r="P73" s="4" t="s">
        <v>501</v>
      </c>
      <c r="Q73" s="4">
        <v>131370411.86939999</v>
      </c>
      <c r="R73" s="4">
        <v>0</v>
      </c>
      <c r="S73" s="4">
        <v>1811338.0194999999</v>
      </c>
      <c r="T73" s="4">
        <v>5315392.1074000001</v>
      </c>
      <c r="U73" s="4">
        <v>3693534.5858</v>
      </c>
      <c r="V73" s="4">
        <v>28062086.907299999</v>
      </c>
      <c r="W73" s="6">
        <f t="shared" ref="W73:W136" si="7">Q73+R73+S73+T73+U73+V73</f>
        <v>170252763.48939997</v>
      </c>
    </row>
    <row r="74" spans="1:23" ht="24.95" customHeight="1">
      <c r="A74" s="163"/>
      <c r="B74" s="160"/>
      <c r="C74" s="1">
        <v>27</v>
      </c>
      <c r="D74" s="4" t="s">
        <v>121</v>
      </c>
      <c r="E74" s="4">
        <v>126748631.8876</v>
      </c>
      <c r="F74" s="4">
        <v>0</v>
      </c>
      <c r="G74" s="4">
        <v>1747612.8193000001</v>
      </c>
      <c r="H74" s="4">
        <v>5128389.7795000002</v>
      </c>
      <c r="I74" s="4">
        <v>3563591.2905999999</v>
      </c>
      <c r="J74" s="4">
        <v>26859850.6767</v>
      </c>
      <c r="K74" s="5">
        <f t="shared" si="6"/>
        <v>164048076.45370001</v>
      </c>
      <c r="L74" s="7"/>
      <c r="M74" s="168"/>
      <c r="N74" s="160"/>
      <c r="O74" s="8">
        <v>12</v>
      </c>
      <c r="P74" s="4" t="s">
        <v>502</v>
      </c>
      <c r="Q74" s="4">
        <v>144930119.4111</v>
      </c>
      <c r="R74" s="4">
        <v>0</v>
      </c>
      <c r="S74" s="4">
        <v>1998299.5541000001</v>
      </c>
      <c r="T74" s="4">
        <v>5864032.8661000002</v>
      </c>
      <c r="U74" s="4">
        <v>4074771.4874</v>
      </c>
      <c r="V74" s="4">
        <v>30663800.739700001</v>
      </c>
      <c r="W74" s="6">
        <f t="shared" si="7"/>
        <v>187531024.05840001</v>
      </c>
    </row>
    <row r="75" spans="1:23" ht="24.95" customHeight="1">
      <c r="A75" s="163"/>
      <c r="B75" s="160"/>
      <c r="C75" s="1">
        <v>28</v>
      </c>
      <c r="D75" s="4" t="s">
        <v>122</v>
      </c>
      <c r="E75" s="4">
        <v>103335716.99150001</v>
      </c>
      <c r="F75" s="4">
        <v>0</v>
      </c>
      <c r="G75" s="4">
        <v>1424795.0530999999</v>
      </c>
      <c r="H75" s="4">
        <v>4181077.3574999999</v>
      </c>
      <c r="I75" s="4">
        <v>2905327.3048999999</v>
      </c>
      <c r="J75" s="4">
        <v>22967574.1919</v>
      </c>
      <c r="K75" s="5">
        <f t="shared" si="6"/>
        <v>134814490.89890003</v>
      </c>
      <c r="L75" s="7"/>
      <c r="M75" s="168"/>
      <c r="N75" s="160"/>
      <c r="O75" s="8">
        <v>13</v>
      </c>
      <c r="P75" s="4" t="s">
        <v>503</v>
      </c>
      <c r="Q75" s="4">
        <v>120613516.7051</v>
      </c>
      <c r="R75" s="4">
        <v>0</v>
      </c>
      <c r="S75" s="4">
        <v>1663021.7213000001</v>
      </c>
      <c r="T75" s="4">
        <v>4880156.2362000002</v>
      </c>
      <c r="U75" s="4">
        <v>3391099.9374000002</v>
      </c>
      <c r="V75" s="4">
        <v>24029439.685800001</v>
      </c>
      <c r="W75" s="6">
        <f t="shared" si="7"/>
        <v>154577234.28580001</v>
      </c>
    </row>
    <row r="76" spans="1:23" ht="24.95" customHeight="1">
      <c r="A76" s="163"/>
      <c r="B76" s="160"/>
      <c r="C76" s="1">
        <v>29</v>
      </c>
      <c r="D76" s="4" t="s">
        <v>123</v>
      </c>
      <c r="E76" s="4">
        <v>134766364.1753</v>
      </c>
      <c r="F76" s="4">
        <v>0</v>
      </c>
      <c r="G76" s="4">
        <v>1858161.4816999999</v>
      </c>
      <c r="H76" s="4">
        <v>5452796.0921999998</v>
      </c>
      <c r="I76" s="4">
        <v>3789013.2184000001</v>
      </c>
      <c r="J76" s="4">
        <v>26323135.421500001</v>
      </c>
      <c r="K76" s="5">
        <f t="shared" si="6"/>
        <v>172189470.38910002</v>
      </c>
      <c r="L76" s="7"/>
      <c r="M76" s="168"/>
      <c r="N76" s="160"/>
      <c r="O76" s="8">
        <v>14</v>
      </c>
      <c r="P76" s="4" t="s">
        <v>504</v>
      </c>
      <c r="Q76" s="4">
        <v>138411892.87689999</v>
      </c>
      <c r="R76" s="4">
        <v>0</v>
      </c>
      <c r="S76" s="4">
        <v>1908426.1085999999</v>
      </c>
      <c r="T76" s="4">
        <v>5600298.2139999997</v>
      </c>
      <c r="U76" s="4">
        <v>3891508.7968000001</v>
      </c>
      <c r="V76" s="4">
        <v>28282476.338799998</v>
      </c>
      <c r="W76" s="6">
        <f t="shared" si="7"/>
        <v>178094602.33509994</v>
      </c>
    </row>
    <row r="77" spans="1:23" ht="24.95" customHeight="1">
      <c r="A77" s="163"/>
      <c r="B77" s="160"/>
      <c r="C77" s="1">
        <v>30</v>
      </c>
      <c r="D77" s="4" t="s">
        <v>124</v>
      </c>
      <c r="E77" s="4">
        <v>111512531.9522</v>
      </c>
      <c r="F77" s="4">
        <v>0</v>
      </c>
      <c r="G77" s="4">
        <v>1537537.1509</v>
      </c>
      <c r="H77" s="4">
        <v>4511920.3310000002</v>
      </c>
      <c r="I77" s="4">
        <v>3135221.9092000001</v>
      </c>
      <c r="J77" s="4">
        <v>23425930.1261</v>
      </c>
      <c r="K77" s="5">
        <f t="shared" si="6"/>
        <v>144123141.46939999</v>
      </c>
      <c r="L77" s="7"/>
      <c r="M77" s="168"/>
      <c r="N77" s="160"/>
      <c r="O77" s="8">
        <v>15</v>
      </c>
      <c r="P77" s="4" t="s">
        <v>505</v>
      </c>
      <c r="Q77" s="4">
        <v>160129454.12380001</v>
      </c>
      <c r="R77" s="4">
        <v>0</v>
      </c>
      <c r="S77" s="4">
        <v>2207868.3028000002</v>
      </c>
      <c r="T77" s="4">
        <v>6479014.7529999996</v>
      </c>
      <c r="U77" s="4">
        <v>4502107.199</v>
      </c>
      <c r="V77" s="4">
        <v>29578078.5711</v>
      </c>
      <c r="W77" s="6">
        <f t="shared" si="7"/>
        <v>202896522.9497</v>
      </c>
    </row>
    <row r="78" spans="1:23" ht="24.95" customHeight="1">
      <c r="A78" s="163"/>
      <c r="B78" s="161"/>
      <c r="C78" s="1">
        <v>31</v>
      </c>
      <c r="D78" s="4" t="s">
        <v>125</v>
      </c>
      <c r="E78" s="4">
        <v>168556629.79899999</v>
      </c>
      <c r="F78" s="4">
        <v>0</v>
      </c>
      <c r="G78" s="4">
        <v>2324062.3794</v>
      </c>
      <c r="H78" s="4">
        <v>6819987.5979000004</v>
      </c>
      <c r="I78" s="4">
        <v>4739040.8004999999</v>
      </c>
      <c r="J78" s="4">
        <v>38078447.113700002</v>
      </c>
      <c r="K78" s="5">
        <f t="shared" si="6"/>
        <v>220518167.69049999</v>
      </c>
      <c r="L78" s="7"/>
      <c r="M78" s="168"/>
      <c r="N78" s="160"/>
      <c r="O78" s="8">
        <v>16</v>
      </c>
      <c r="P78" s="4" t="s">
        <v>506</v>
      </c>
      <c r="Q78" s="4">
        <v>128294724.2765</v>
      </c>
      <c r="R78" s="4">
        <v>0</v>
      </c>
      <c r="S78" s="4">
        <v>1768930.3737999999</v>
      </c>
      <c r="T78" s="4">
        <v>5190946.3869000003</v>
      </c>
      <c r="U78" s="4">
        <v>3607060.3308000001</v>
      </c>
      <c r="V78" s="4">
        <v>26448622.394000001</v>
      </c>
      <c r="W78" s="6">
        <f t="shared" si="7"/>
        <v>165310283.76199999</v>
      </c>
    </row>
    <row r="79" spans="1:23" ht="24.95" customHeight="1">
      <c r="A79" s="1"/>
      <c r="B79" s="164" t="s">
        <v>810</v>
      </c>
      <c r="C79" s="165"/>
      <c r="D79" s="166"/>
      <c r="E79" s="10">
        <f>SUM(E48:E78)</f>
        <v>3813806696.2219996</v>
      </c>
      <c r="F79" s="10">
        <f t="shared" ref="F79:K79" si="8">SUM(F48:F78)</f>
        <v>0</v>
      </c>
      <c r="G79" s="10">
        <f t="shared" si="8"/>
        <v>52584847.451499999</v>
      </c>
      <c r="H79" s="10">
        <f>SUM(H48:H78)</f>
        <v>154310835.47400001</v>
      </c>
      <c r="I79" s="10">
        <f t="shared" si="8"/>
        <v>107226785.20660001</v>
      </c>
      <c r="J79" s="10">
        <f t="shared" si="8"/>
        <v>831560491.52429998</v>
      </c>
      <c r="K79" s="10">
        <f t="shared" si="8"/>
        <v>4959489655.8783998</v>
      </c>
      <c r="L79" s="7"/>
      <c r="M79" s="168"/>
      <c r="N79" s="160"/>
      <c r="O79" s="8">
        <v>17</v>
      </c>
      <c r="P79" s="4" t="s">
        <v>507</v>
      </c>
      <c r="Q79" s="4">
        <v>126430449.9809</v>
      </c>
      <c r="R79" s="4">
        <v>0</v>
      </c>
      <c r="S79" s="4">
        <v>1743225.7204</v>
      </c>
      <c r="T79" s="4">
        <v>5115515.7877000002</v>
      </c>
      <c r="U79" s="4">
        <v>3554645.4720000001</v>
      </c>
      <c r="V79" s="4">
        <v>24308091.577199999</v>
      </c>
      <c r="W79" s="6">
        <f t="shared" si="7"/>
        <v>161151928.53819999</v>
      </c>
    </row>
    <row r="80" spans="1:23" ht="24.95" customHeight="1">
      <c r="A80" s="163">
        <v>4</v>
      </c>
      <c r="B80" s="159" t="s">
        <v>23</v>
      </c>
      <c r="C80" s="1">
        <v>1</v>
      </c>
      <c r="D80" s="4" t="s">
        <v>126</v>
      </c>
      <c r="E80" s="4">
        <v>189588740.84150001</v>
      </c>
      <c r="F80" s="4">
        <v>0</v>
      </c>
      <c r="G80" s="4">
        <v>2614053.5715999999</v>
      </c>
      <c r="H80" s="4">
        <v>7670970.0637999997</v>
      </c>
      <c r="I80" s="4">
        <v>5330367.4808999998</v>
      </c>
      <c r="J80" s="4">
        <v>41795109.326700002</v>
      </c>
      <c r="K80" s="5">
        <f t="shared" si="6"/>
        <v>246999241.2845</v>
      </c>
      <c r="L80" s="7"/>
      <c r="M80" s="168"/>
      <c r="N80" s="160"/>
      <c r="O80" s="8">
        <v>18</v>
      </c>
      <c r="P80" s="4" t="s">
        <v>508</v>
      </c>
      <c r="Q80" s="4">
        <v>131203110.6259</v>
      </c>
      <c r="R80" s="4">
        <v>0</v>
      </c>
      <c r="S80" s="4">
        <v>1809031.2664000001</v>
      </c>
      <c r="T80" s="4">
        <v>5308622.9140999997</v>
      </c>
      <c r="U80" s="4">
        <v>3688830.8407000001</v>
      </c>
      <c r="V80" s="4">
        <v>26594893.126499999</v>
      </c>
      <c r="W80" s="6">
        <f t="shared" si="7"/>
        <v>168604488.77360001</v>
      </c>
    </row>
    <row r="81" spans="1:23" ht="24.95" customHeight="1">
      <c r="A81" s="163"/>
      <c r="B81" s="160"/>
      <c r="C81" s="1">
        <v>2</v>
      </c>
      <c r="D81" s="4" t="s">
        <v>127</v>
      </c>
      <c r="E81" s="4">
        <v>124684346.27079999</v>
      </c>
      <c r="F81" s="4">
        <v>0</v>
      </c>
      <c r="G81" s="4">
        <v>1719150.4055000001</v>
      </c>
      <c r="H81" s="4">
        <v>5044866.5011</v>
      </c>
      <c r="I81" s="4">
        <v>3505553.0290999999</v>
      </c>
      <c r="J81" s="4">
        <v>28468432.050500002</v>
      </c>
      <c r="K81" s="5">
        <f t="shared" si="6"/>
        <v>163422348.257</v>
      </c>
      <c r="L81" s="7"/>
      <c r="M81" s="168"/>
      <c r="N81" s="160"/>
      <c r="O81" s="8">
        <v>19</v>
      </c>
      <c r="P81" s="4" t="s">
        <v>509</v>
      </c>
      <c r="Q81" s="4">
        <v>158738211.65709999</v>
      </c>
      <c r="R81" s="4">
        <v>0</v>
      </c>
      <c r="S81" s="4">
        <v>2188685.8221999998</v>
      </c>
      <c r="T81" s="4">
        <v>6422723.5445999997</v>
      </c>
      <c r="U81" s="4">
        <v>4462991.8296999997</v>
      </c>
      <c r="V81" s="4">
        <v>28013596.315699998</v>
      </c>
      <c r="W81" s="6">
        <f t="shared" si="7"/>
        <v>199826209.16929999</v>
      </c>
    </row>
    <row r="82" spans="1:23" ht="24.95" customHeight="1">
      <c r="A82" s="163"/>
      <c r="B82" s="160"/>
      <c r="C82" s="1">
        <v>3</v>
      </c>
      <c r="D82" s="4" t="s">
        <v>128</v>
      </c>
      <c r="E82" s="4">
        <v>128264932.5742</v>
      </c>
      <c r="F82" s="4">
        <v>0</v>
      </c>
      <c r="G82" s="4">
        <v>1768519.6052000001</v>
      </c>
      <c r="H82" s="4">
        <v>5189740.9817000004</v>
      </c>
      <c r="I82" s="4">
        <v>3606222.7245</v>
      </c>
      <c r="J82" s="4">
        <v>29334072.079100002</v>
      </c>
      <c r="K82" s="5">
        <f t="shared" si="6"/>
        <v>168163487.96470001</v>
      </c>
      <c r="L82" s="7"/>
      <c r="M82" s="168"/>
      <c r="N82" s="160"/>
      <c r="O82" s="8">
        <v>20</v>
      </c>
      <c r="P82" s="4" t="s">
        <v>510</v>
      </c>
      <c r="Q82" s="4">
        <v>121979341.4251</v>
      </c>
      <c r="R82" s="4">
        <v>0</v>
      </c>
      <c r="S82" s="4">
        <v>1681853.7413999999</v>
      </c>
      <c r="T82" s="4">
        <v>4935419.0143999998</v>
      </c>
      <c r="U82" s="4">
        <v>3429500.6759000001</v>
      </c>
      <c r="V82" s="4">
        <v>24912841.160500001</v>
      </c>
      <c r="W82" s="6">
        <f t="shared" si="7"/>
        <v>156938956.01730001</v>
      </c>
    </row>
    <row r="83" spans="1:23" ht="24.95" customHeight="1">
      <c r="A83" s="163"/>
      <c r="B83" s="160"/>
      <c r="C83" s="1">
        <v>4</v>
      </c>
      <c r="D83" s="4" t="s">
        <v>129</v>
      </c>
      <c r="E83" s="4">
        <v>155033193.79480001</v>
      </c>
      <c r="F83" s="4">
        <v>0</v>
      </c>
      <c r="G83" s="4">
        <v>2137600.9575</v>
      </c>
      <c r="H83" s="4">
        <v>6272814.4255999997</v>
      </c>
      <c r="I83" s="4">
        <v>4358823.6885000002</v>
      </c>
      <c r="J83" s="4">
        <v>36560706.683200002</v>
      </c>
      <c r="K83" s="5">
        <f t="shared" si="6"/>
        <v>204363139.54960001</v>
      </c>
      <c r="L83" s="7"/>
      <c r="M83" s="169"/>
      <c r="N83" s="161"/>
      <c r="O83" s="8">
        <v>21</v>
      </c>
      <c r="P83" s="4" t="s">
        <v>511</v>
      </c>
      <c r="Q83" s="4">
        <v>145697964.2374</v>
      </c>
      <c r="R83" s="4">
        <v>0</v>
      </c>
      <c r="S83" s="4">
        <v>2008886.6148000001</v>
      </c>
      <c r="T83" s="4">
        <v>5895100.7166999998</v>
      </c>
      <c r="U83" s="4">
        <v>4096359.7688000002</v>
      </c>
      <c r="V83" s="4">
        <v>28954952.958799999</v>
      </c>
      <c r="W83" s="6">
        <f t="shared" si="7"/>
        <v>186653264.29649997</v>
      </c>
    </row>
    <row r="84" spans="1:23" ht="24.95" customHeight="1">
      <c r="A84" s="163"/>
      <c r="B84" s="160"/>
      <c r="C84" s="1">
        <v>5</v>
      </c>
      <c r="D84" s="4" t="s">
        <v>130</v>
      </c>
      <c r="E84" s="4">
        <v>117742666.8936</v>
      </c>
      <c r="F84" s="4">
        <v>0</v>
      </c>
      <c r="G84" s="4">
        <v>1623438.3833000001</v>
      </c>
      <c r="H84" s="4">
        <v>4763998.4787999997</v>
      </c>
      <c r="I84" s="4">
        <v>3310384.7829999998</v>
      </c>
      <c r="J84" s="4">
        <v>25965666.066599999</v>
      </c>
      <c r="K84" s="5">
        <f t="shared" si="6"/>
        <v>153406154.60530001</v>
      </c>
      <c r="L84" s="7"/>
      <c r="M84" s="14"/>
      <c r="N84" s="164" t="s">
        <v>828</v>
      </c>
      <c r="O84" s="165"/>
      <c r="P84" s="166"/>
      <c r="Q84" s="10">
        <f>SUM(Q63:Q83)</f>
        <v>3003131667.3074002</v>
      </c>
      <c r="R84" s="10">
        <f t="shared" ref="R84:V84" si="9">SUM(R63:R83)</f>
        <v>0</v>
      </c>
      <c r="S84" s="10">
        <f t="shared" si="9"/>
        <v>41407242.993900001</v>
      </c>
      <c r="T84" s="10">
        <f t="shared" si="9"/>
        <v>121510027.52180003</v>
      </c>
      <c r="U84" s="10">
        <f t="shared" si="9"/>
        <v>84434314.554299995</v>
      </c>
      <c r="V84" s="10">
        <f t="shared" si="9"/>
        <v>593435604.49820006</v>
      </c>
      <c r="W84" s="6">
        <f t="shared" si="7"/>
        <v>3843918856.8755999</v>
      </c>
    </row>
    <row r="85" spans="1:23" ht="24.95" customHeight="1">
      <c r="A85" s="163"/>
      <c r="B85" s="160"/>
      <c r="C85" s="1">
        <v>6</v>
      </c>
      <c r="D85" s="4" t="s">
        <v>131</v>
      </c>
      <c r="E85" s="4">
        <v>135548064.81690001</v>
      </c>
      <c r="F85" s="4">
        <v>0</v>
      </c>
      <c r="G85" s="4">
        <v>1868939.5867000001</v>
      </c>
      <c r="H85" s="4">
        <v>5484424.5643999996</v>
      </c>
      <c r="I85" s="4">
        <v>3810991.0619000001</v>
      </c>
      <c r="J85" s="4">
        <v>30663599.287999999</v>
      </c>
      <c r="K85" s="5">
        <f t="shared" si="6"/>
        <v>177376019.31789997</v>
      </c>
      <c r="L85" s="7"/>
      <c r="M85" s="167">
        <v>22</v>
      </c>
      <c r="N85" s="159" t="s">
        <v>41</v>
      </c>
      <c r="O85" s="8">
        <v>1</v>
      </c>
      <c r="P85" s="4" t="s">
        <v>512</v>
      </c>
      <c r="Q85" s="4">
        <v>155626341.47580001</v>
      </c>
      <c r="R85" s="4">
        <v>-4284409.3099999996</v>
      </c>
      <c r="S85" s="122">
        <v>2145779.2903</v>
      </c>
      <c r="T85" s="122">
        <v>6296813.8366</v>
      </c>
      <c r="U85" s="122">
        <v>4375500.2860000003</v>
      </c>
      <c r="V85" s="4">
        <v>31359452.074099999</v>
      </c>
      <c r="W85" s="6">
        <f t="shared" si="7"/>
        <v>195519477.65280002</v>
      </c>
    </row>
    <row r="86" spans="1:23" ht="24.95" customHeight="1">
      <c r="A86" s="163"/>
      <c r="B86" s="160"/>
      <c r="C86" s="1">
        <v>7</v>
      </c>
      <c r="D86" s="4" t="s">
        <v>132</v>
      </c>
      <c r="E86" s="4">
        <v>125622478.1197</v>
      </c>
      <c r="F86" s="4">
        <v>0</v>
      </c>
      <c r="G86" s="4">
        <v>1732085.3873000001</v>
      </c>
      <c r="H86" s="4">
        <v>5082824.3529000003</v>
      </c>
      <c r="I86" s="4">
        <v>3531929.0019999999</v>
      </c>
      <c r="J86" s="4">
        <v>28780578.710499998</v>
      </c>
      <c r="K86" s="5">
        <f t="shared" si="6"/>
        <v>164749895.5724</v>
      </c>
      <c r="L86" s="7"/>
      <c r="M86" s="168"/>
      <c r="N86" s="160"/>
      <c r="O86" s="8">
        <v>2</v>
      </c>
      <c r="P86" s="4" t="s">
        <v>513</v>
      </c>
      <c r="Q86" s="4">
        <v>137608805.33899999</v>
      </c>
      <c r="R86" s="4">
        <v>-4284409.3099999996</v>
      </c>
      <c r="S86" s="122">
        <v>1897353.1207000001</v>
      </c>
      <c r="T86" s="122">
        <v>5567804.4042999996</v>
      </c>
      <c r="U86" s="122">
        <v>3868929.6516</v>
      </c>
      <c r="V86" s="4">
        <v>26450593.998100001</v>
      </c>
      <c r="W86" s="6">
        <f t="shared" si="7"/>
        <v>171109077.20370001</v>
      </c>
    </row>
    <row r="87" spans="1:23" ht="24.95" customHeight="1">
      <c r="A87" s="163"/>
      <c r="B87" s="160"/>
      <c r="C87" s="1">
        <v>8</v>
      </c>
      <c r="D87" s="4" t="s">
        <v>133</v>
      </c>
      <c r="E87" s="4">
        <v>112322104.4825</v>
      </c>
      <c r="F87" s="4">
        <v>0</v>
      </c>
      <c r="G87" s="4">
        <v>1548699.554</v>
      </c>
      <c r="H87" s="4">
        <v>4544676.5307</v>
      </c>
      <c r="I87" s="4">
        <v>3157983.3826000001</v>
      </c>
      <c r="J87" s="4">
        <v>24968443.837000001</v>
      </c>
      <c r="K87" s="5">
        <f t="shared" si="6"/>
        <v>146541907.7868</v>
      </c>
      <c r="L87" s="7"/>
      <c r="M87" s="168"/>
      <c r="N87" s="160"/>
      <c r="O87" s="8">
        <v>3</v>
      </c>
      <c r="P87" s="4" t="s">
        <v>514</v>
      </c>
      <c r="Q87" s="4">
        <v>173668981.123</v>
      </c>
      <c r="R87" s="4">
        <v>-4284409.3099999996</v>
      </c>
      <c r="S87" s="122">
        <v>2394551.5876000002</v>
      </c>
      <c r="T87" s="122">
        <v>7026838.9846999999</v>
      </c>
      <c r="U87" s="122">
        <v>4882776.7160999998</v>
      </c>
      <c r="V87" s="4">
        <v>35364012.856600001</v>
      </c>
      <c r="W87" s="6">
        <f t="shared" si="7"/>
        <v>219052751.958</v>
      </c>
    </row>
    <row r="88" spans="1:23" ht="24.95" customHeight="1">
      <c r="A88" s="163"/>
      <c r="B88" s="160"/>
      <c r="C88" s="1">
        <v>9</v>
      </c>
      <c r="D88" s="4" t="s">
        <v>134</v>
      </c>
      <c r="E88" s="4">
        <v>124754752.1728</v>
      </c>
      <c r="F88" s="4">
        <v>0</v>
      </c>
      <c r="G88" s="4">
        <v>1720121.1635</v>
      </c>
      <c r="H88" s="4">
        <v>5047715.2017999999</v>
      </c>
      <c r="I88" s="4">
        <v>3507532.5207000002</v>
      </c>
      <c r="J88" s="4">
        <v>28769577.676399998</v>
      </c>
      <c r="K88" s="5">
        <f t="shared" si="6"/>
        <v>163799698.73520002</v>
      </c>
      <c r="L88" s="7"/>
      <c r="M88" s="168"/>
      <c r="N88" s="160"/>
      <c r="O88" s="8">
        <v>4</v>
      </c>
      <c r="P88" s="4" t="s">
        <v>515</v>
      </c>
      <c r="Q88" s="4">
        <v>137509320.5844</v>
      </c>
      <c r="R88" s="4">
        <v>-4284409.3099999996</v>
      </c>
      <c r="S88" s="122">
        <v>1895981.4228000001</v>
      </c>
      <c r="T88" s="122">
        <v>5563779.1412000004</v>
      </c>
      <c r="U88" s="122">
        <v>3866132.5957999998</v>
      </c>
      <c r="V88" s="4">
        <v>27536684.9164</v>
      </c>
      <c r="W88" s="6">
        <f t="shared" si="7"/>
        <v>172087489.3506</v>
      </c>
    </row>
    <row r="89" spans="1:23" ht="24.95" customHeight="1">
      <c r="A89" s="163"/>
      <c r="B89" s="160"/>
      <c r="C89" s="1">
        <v>10</v>
      </c>
      <c r="D89" s="4" t="s">
        <v>135</v>
      </c>
      <c r="E89" s="4">
        <v>197366515.1521</v>
      </c>
      <c r="F89" s="4">
        <v>0</v>
      </c>
      <c r="G89" s="4">
        <v>2721293.6883999999</v>
      </c>
      <c r="H89" s="4">
        <v>7985667.4115000004</v>
      </c>
      <c r="I89" s="4">
        <v>5549042.8888999997</v>
      </c>
      <c r="J89" s="4">
        <v>45520157.801700003</v>
      </c>
      <c r="K89" s="5">
        <f t="shared" si="6"/>
        <v>259142676.94260001</v>
      </c>
      <c r="L89" s="7"/>
      <c r="M89" s="168"/>
      <c r="N89" s="160"/>
      <c r="O89" s="8">
        <v>5</v>
      </c>
      <c r="P89" s="4" t="s">
        <v>516</v>
      </c>
      <c r="Q89" s="4">
        <v>188017952.77649999</v>
      </c>
      <c r="R89" s="4">
        <v>-4284409.3099999996</v>
      </c>
      <c r="S89" s="122">
        <v>2592395.5125000002</v>
      </c>
      <c r="T89" s="122">
        <v>7607414.2419999996</v>
      </c>
      <c r="U89" s="122">
        <v>5286204.1113</v>
      </c>
      <c r="V89" s="4">
        <v>34931285.029799998</v>
      </c>
      <c r="W89" s="6">
        <f t="shared" si="7"/>
        <v>234150842.36209998</v>
      </c>
    </row>
    <row r="90" spans="1:23" ht="24.95" customHeight="1">
      <c r="A90" s="163"/>
      <c r="B90" s="160"/>
      <c r="C90" s="1">
        <v>11</v>
      </c>
      <c r="D90" s="4" t="s">
        <v>136</v>
      </c>
      <c r="E90" s="4">
        <v>137169966.377</v>
      </c>
      <c r="F90" s="4">
        <v>0</v>
      </c>
      <c r="G90" s="4">
        <v>1891302.3998</v>
      </c>
      <c r="H90" s="4">
        <v>5550048.4946999997</v>
      </c>
      <c r="I90" s="4">
        <v>3856591.5090000001</v>
      </c>
      <c r="J90" s="4">
        <v>31808813.0823</v>
      </c>
      <c r="K90" s="5">
        <f t="shared" si="6"/>
        <v>180276721.8628</v>
      </c>
      <c r="L90" s="7"/>
      <c r="M90" s="168"/>
      <c r="N90" s="160"/>
      <c r="O90" s="8">
        <v>6</v>
      </c>
      <c r="P90" s="4" t="s">
        <v>517</v>
      </c>
      <c r="Q90" s="4">
        <v>146185334.31</v>
      </c>
      <c r="R90" s="4">
        <v>-4284409.3099999996</v>
      </c>
      <c r="S90" s="122">
        <v>2015606.4837</v>
      </c>
      <c r="T90" s="122">
        <v>5914820.2487000003</v>
      </c>
      <c r="U90" s="122">
        <v>4110062.3840999999</v>
      </c>
      <c r="V90" s="4">
        <v>26807543.752099998</v>
      </c>
      <c r="W90" s="6">
        <f t="shared" si="7"/>
        <v>180748957.86859998</v>
      </c>
    </row>
    <row r="91" spans="1:23" ht="24.95" customHeight="1">
      <c r="A91" s="163"/>
      <c r="B91" s="160"/>
      <c r="C91" s="1">
        <v>12</v>
      </c>
      <c r="D91" s="4" t="s">
        <v>137</v>
      </c>
      <c r="E91" s="4">
        <v>167704055.9199</v>
      </c>
      <c r="F91" s="4">
        <v>0</v>
      </c>
      <c r="G91" s="4">
        <v>2312307.0726999999</v>
      </c>
      <c r="H91" s="4">
        <v>6785491.5160999997</v>
      </c>
      <c r="I91" s="4">
        <v>4715070.3260000004</v>
      </c>
      <c r="J91" s="4">
        <v>37615085.123400003</v>
      </c>
      <c r="K91" s="5">
        <f t="shared" si="6"/>
        <v>219132009.95809999</v>
      </c>
      <c r="L91" s="7"/>
      <c r="M91" s="168"/>
      <c r="N91" s="160"/>
      <c r="O91" s="8">
        <v>7</v>
      </c>
      <c r="P91" s="4" t="s">
        <v>518</v>
      </c>
      <c r="Q91" s="4">
        <v>122662771.6027</v>
      </c>
      <c r="R91" s="4">
        <v>-4284409.3099999996</v>
      </c>
      <c r="S91" s="122">
        <v>1691276.8912</v>
      </c>
      <c r="T91" s="122">
        <v>4963071.3550000004</v>
      </c>
      <c r="U91" s="122">
        <v>3448715.6039</v>
      </c>
      <c r="V91" s="4">
        <v>23838247.881299999</v>
      </c>
      <c r="W91" s="6">
        <f t="shared" si="7"/>
        <v>152319674.02410001</v>
      </c>
    </row>
    <row r="92" spans="1:23" ht="24.95" customHeight="1">
      <c r="A92" s="163"/>
      <c r="B92" s="160"/>
      <c r="C92" s="1">
        <v>13</v>
      </c>
      <c r="D92" s="4" t="s">
        <v>138</v>
      </c>
      <c r="E92" s="4">
        <v>123219675.7586</v>
      </c>
      <c r="F92" s="4">
        <v>0</v>
      </c>
      <c r="G92" s="4">
        <v>1698955.4975000001</v>
      </c>
      <c r="H92" s="4">
        <v>4985604.3129000003</v>
      </c>
      <c r="I92" s="4">
        <v>3464373.1993</v>
      </c>
      <c r="J92" s="4">
        <v>28169376.0066</v>
      </c>
      <c r="K92" s="5">
        <f t="shared" si="6"/>
        <v>161537984.77490002</v>
      </c>
      <c r="L92" s="7"/>
      <c r="M92" s="168"/>
      <c r="N92" s="160"/>
      <c r="O92" s="8">
        <v>8</v>
      </c>
      <c r="P92" s="4" t="s">
        <v>519</v>
      </c>
      <c r="Q92" s="4">
        <v>143736437.68959999</v>
      </c>
      <c r="R92" s="4">
        <v>-4284409.3099999996</v>
      </c>
      <c r="S92" s="122">
        <v>1981841.0452000001</v>
      </c>
      <c r="T92" s="122">
        <v>5815735.1838999996</v>
      </c>
      <c r="U92" s="122">
        <v>4041210.6219000001</v>
      </c>
      <c r="V92" s="4">
        <v>28030010.6182</v>
      </c>
      <c r="W92" s="6">
        <f t="shared" si="7"/>
        <v>179320825.84879997</v>
      </c>
    </row>
    <row r="93" spans="1:23" ht="24.95" customHeight="1">
      <c r="A93" s="163"/>
      <c r="B93" s="160"/>
      <c r="C93" s="1">
        <v>14</v>
      </c>
      <c r="D93" s="4" t="s">
        <v>139</v>
      </c>
      <c r="E93" s="4">
        <v>122173041.7234</v>
      </c>
      <c r="F93" s="4">
        <v>0</v>
      </c>
      <c r="G93" s="4">
        <v>1684524.4852</v>
      </c>
      <c r="H93" s="4">
        <v>4943256.3426999999</v>
      </c>
      <c r="I93" s="4">
        <v>3434946.6416000002</v>
      </c>
      <c r="J93" s="4">
        <v>28728892.287700001</v>
      </c>
      <c r="K93" s="5">
        <f t="shared" si="6"/>
        <v>160964661.4806</v>
      </c>
      <c r="L93" s="7"/>
      <c r="M93" s="168"/>
      <c r="N93" s="160"/>
      <c r="O93" s="8">
        <v>9</v>
      </c>
      <c r="P93" s="4" t="s">
        <v>520</v>
      </c>
      <c r="Q93" s="4">
        <v>140962882.5609</v>
      </c>
      <c r="R93" s="4">
        <v>-4284409.3099999996</v>
      </c>
      <c r="S93" s="122">
        <v>1943599.2083999999</v>
      </c>
      <c r="T93" s="122">
        <v>5703514.0769999996</v>
      </c>
      <c r="U93" s="122">
        <v>3963230.9485999998</v>
      </c>
      <c r="V93" s="4">
        <v>26303585.765999999</v>
      </c>
      <c r="W93" s="6">
        <f t="shared" si="7"/>
        <v>174592403.2509</v>
      </c>
    </row>
    <row r="94" spans="1:23" ht="24.95" customHeight="1">
      <c r="A94" s="163"/>
      <c r="B94" s="160"/>
      <c r="C94" s="1">
        <v>15</v>
      </c>
      <c r="D94" s="4" t="s">
        <v>140</v>
      </c>
      <c r="E94" s="4">
        <v>146634402.4366</v>
      </c>
      <c r="F94" s="4">
        <v>0</v>
      </c>
      <c r="G94" s="4">
        <v>2021798.2445</v>
      </c>
      <c r="H94" s="4">
        <v>5932990.0416000001</v>
      </c>
      <c r="I94" s="4">
        <v>4122688.1241000001</v>
      </c>
      <c r="J94" s="4">
        <v>33405192.190699998</v>
      </c>
      <c r="K94" s="5">
        <f t="shared" si="6"/>
        <v>192117071.03749999</v>
      </c>
      <c r="L94" s="7"/>
      <c r="M94" s="168"/>
      <c r="N94" s="160"/>
      <c r="O94" s="8">
        <v>10</v>
      </c>
      <c r="P94" s="4" t="s">
        <v>521</v>
      </c>
      <c r="Q94" s="4">
        <v>149029748.15419999</v>
      </c>
      <c r="R94" s="4">
        <v>-4284409.3099999996</v>
      </c>
      <c r="S94" s="122">
        <v>2054825.3219000001</v>
      </c>
      <c r="T94" s="122">
        <v>6029908.3776000002</v>
      </c>
      <c r="U94" s="122">
        <v>4190034.2801000001</v>
      </c>
      <c r="V94" s="4">
        <v>27871816.977200001</v>
      </c>
      <c r="W94" s="6">
        <f t="shared" si="7"/>
        <v>184891923.801</v>
      </c>
    </row>
    <row r="95" spans="1:23" ht="24.95" customHeight="1">
      <c r="A95" s="163"/>
      <c r="B95" s="160"/>
      <c r="C95" s="1">
        <v>16</v>
      </c>
      <c r="D95" s="4" t="s">
        <v>141</v>
      </c>
      <c r="E95" s="4">
        <v>140113320.89399999</v>
      </c>
      <c r="F95" s="4">
        <v>0</v>
      </c>
      <c r="G95" s="4">
        <v>1931885.4342</v>
      </c>
      <c r="H95" s="4">
        <v>5669139.8727000002</v>
      </c>
      <c r="I95" s="4">
        <v>3939345.1636999999</v>
      </c>
      <c r="J95" s="4">
        <v>32681274.981199998</v>
      </c>
      <c r="K95" s="5">
        <f t="shared" si="6"/>
        <v>184334966.34580001</v>
      </c>
      <c r="L95" s="7"/>
      <c r="M95" s="168"/>
      <c r="N95" s="160"/>
      <c r="O95" s="8">
        <v>11</v>
      </c>
      <c r="P95" s="4" t="s">
        <v>41</v>
      </c>
      <c r="Q95" s="4">
        <v>131189191.7494</v>
      </c>
      <c r="R95" s="4">
        <v>-4284409.3099999996</v>
      </c>
      <c r="S95" s="122">
        <v>1808839.3526000001</v>
      </c>
      <c r="T95" s="122">
        <v>5308059.7410000004</v>
      </c>
      <c r="U95" s="122">
        <v>3688439.5055999998</v>
      </c>
      <c r="V95" s="4">
        <v>26055970.3116</v>
      </c>
      <c r="W95" s="6">
        <f t="shared" si="7"/>
        <v>163766091.3502</v>
      </c>
    </row>
    <row r="96" spans="1:23" ht="24.95" customHeight="1">
      <c r="A96" s="163"/>
      <c r="B96" s="160"/>
      <c r="C96" s="1">
        <v>17</v>
      </c>
      <c r="D96" s="4" t="s">
        <v>142</v>
      </c>
      <c r="E96" s="4">
        <v>117376261.44660001</v>
      </c>
      <c r="F96" s="4">
        <v>0</v>
      </c>
      <c r="G96" s="4">
        <v>1618386.3772</v>
      </c>
      <c r="H96" s="4">
        <v>4749173.3092999998</v>
      </c>
      <c r="I96" s="4">
        <v>3300083.1392000001</v>
      </c>
      <c r="J96" s="4">
        <v>26723692.627700001</v>
      </c>
      <c r="K96" s="5">
        <f t="shared" si="6"/>
        <v>153767596.90000001</v>
      </c>
      <c r="L96" s="7"/>
      <c r="M96" s="168"/>
      <c r="N96" s="160"/>
      <c r="O96" s="8">
        <v>12</v>
      </c>
      <c r="P96" s="4" t="s">
        <v>522</v>
      </c>
      <c r="Q96" s="4">
        <v>167490196.1753</v>
      </c>
      <c r="R96" s="4">
        <v>-4284409.3099999996</v>
      </c>
      <c r="S96" s="122">
        <v>2309358.37</v>
      </c>
      <c r="T96" s="122">
        <v>6776838.5143999998</v>
      </c>
      <c r="U96" s="122">
        <v>4709057.5690000001</v>
      </c>
      <c r="V96" s="4">
        <v>30933361.742699999</v>
      </c>
      <c r="W96" s="6">
        <f t="shared" si="7"/>
        <v>207934403.06140003</v>
      </c>
    </row>
    <row r="97" spans="1:23" ht="24.95" customHeight="1">
      <c r="A97" s="163"/>
      <c r="B97" s="160"/>
      <c r="C97" s="1">
        <v>18</v>
      </c>
      <c r="D97" s="4" t="s">
        <v>143</v>
      </c>
      <c r="E97" s="4">
        <v>121623184.5443</v>
      </c>
      <c r="F97" s="4">
        <v>0</v>
      </c>
      <c r="G97" s="4">
        <v>1676943.0427999999</v>
      </c>
      <c r="H97" s="4">
        <v>4921008.5132999998</v>
      </c>
      <c r="I97" s="4">
        <v>3419487.1749</v>
      </c>
      <c r="J97" s="4">
        <v>27443983.798</v>
      </c>
      <c r="K97" s="5">
        <f t="shared" si="6"/>
        <v>159084607.0733</v>
      </c>
      <c r="L97" s="7"/>
      <c r="M97" s="168"/>
      <c r="N97" s="160"/>
      <c r="O97" s="8">
        <v>13</v>
      </c>
      <c r="P97" s="4" t="s">
        <v>523</v>
      </c>
      <c r="Q97" s="4">
        <v>110553525.5459</v>
      </c>
      <c r="R97" s="4">
        <v>-4284409.3099999996</v>
      </c>
      <c r="S97" s="122">
        <v>1524314.3502</v>
      </c>
      <c r="T97" s="122">
        <v>4473117.8716000002</v>
      </c>
      <c r="U97" s="122">
        <v>3108259.0392999998</v>
      </c>
      <c r="V97" s="4">
        <v>21639393.146299999</v>
      </c>
      <c r="W97" s="6">
        <f t="shared" si="7"/>
        <v>137014200.6433</v>
      </c>
    </row>
    <row r="98" spans="1:23" ht="24.95" customHeight="1">
      <c r="A98" s="163"/>
      <c r="B98" s="160"/>
      <c r="C98" s="1">
        <v>19</v>
      </c>
      <c r="D98" s="4" t="s">
        <v>144</v>
      </c>
      <c r="E98" s="4">
        <v>131342712.4813</v>
      </c>
      <c r="F98" s="4">
        <v>0</v>
      </c>
      <c r="G98" s="4">
        <v>1810956.0996999999</v>
      </c>
      <c r="H98" s="4">
        <v>5314271.3595000003</v>
      </c>
      <c r="I98" s="4">
        <v>3692755.8058000002</v>
      </c>
      <c r="J98" s="4">
        <v>29640687.492800001</v>
      </c>
      <c r="K98" s="5">
        <f t="shared" si="6"/>
        <v>171801383.23909998</v>
      </c>
      <c r="L98" s="7"/>
      <c r="M98" s="168"/>
      <c r="N98" s="160"/>
      <c r="O98" s="8">
        <v>14</v>
      </c>
      <c r="P98" s="4" t="s">
        <v>524</v>
      </c>
      <c r="Q98" s="4">
        <v>160728226.4488</v>
      </c>
      <c r="R98" s="4">
        <v>-4284409.3099999996</v>
      </c>
      <c r="S98" s="122">
        <v>2216124.1883</v>
      </c>
      <c r="T98" s="122">
        <v>6503241.7433000002</v>
      </c>
      <c r="U98" s="122">
        <v>4518941.9357000003</v>
      </c>
      <c r="V98" s="4">
        <v>30743332.706999999</v>
      </c>
      <c r="W98" s="6">
        <f t="shared" si="7"/>
        <v>200425457.71309999</v>
      </c>
    </row>
    <row r="99" spans="1:23" ht="24.95" customHeight="1">
      <c r="A99" s="163"/>
      <c r="B99" s="160"/>
      <c r="C99" s="1">
        <v>20</v>
      </c>
      <c r="D99" s="4" t="s">
        <v>145</v>
      </c>
      <c r="E99" s="4">
        <v>132915504.0597</v>
      </c>
      <c r="F99" s="4">
        <v>0</v>
      </c>
      <c r="G99" s="4">
        <v>1832641.7833</v>
      </c>
      <c r="H99" s="4">
        <v>5377908.2456</v>
      </c>
      <c r="I99" s="4">
        <v>3736975.5049999999</v>
      </c>
      <c r="J99" s="4">
        <v>30549839.9914</v>
      </c>
      <c r="K99" s="5">
        <f t="shared" si="6"/>
        <v>174412869.58499998</v>
      </c>
      <c r="L99" s="7"/>
      <c r="M99" s="168"/>
      <c r="N99" s="160"/>
      <c r="O99" s="8">
        <v>15</v>
      </c>
      <c r="P99" s="4" t="s">
        <v>525</v>
      </c>
      <c r="Q99" s="4">
        <v>107327940.0107</v>
      </c>
      <c r="R99" s="4">
        <v>-4284409.3099999996</v>
      </c>
      <c r="S99" s="122">
        <v>1479839.9086</v>
      </c>
      <c r="T99" s="122">
        <v>4342607.1146</v>
      </c>
      <c r="U99" s="122">
        <v>3017570.3402999998</v>
      </c>
      <c r="V99" s="4">
        <v>21368054.7916</v>
      </c>
      <c r="W99" s="6">
        <f t="shared" si="7"/>
        <v>133251602.8558</v>
      </c>
    </row>
    <row r="100" spans="1:23" ht="24.95" customHeight="1">
      <c r="A100" s="163"/>
      <c r="B100" s="161"/>
      <c r="C100" s="1">
        <v>21</v>
      </c>
      <c r="D100" s="4" t="s">
        <v>146</v>
      </c>
      <c r="E100" s="4">
        <v>127618457.04629999</v>
      </c>
      <c r="F100" s="4">
        <v>0</v>
      </c>
      <c r="G100" s="4">
        <v>1759605.987</v>
      </c>
      <c r="H100" s="4">
        <v>5163583.8671000004</v>
      </c>
      <c r="I100" s="4">
        <v>3588046.7921000002</v>
      </c>
      <c r="J100" s="4">
        <v>29371746.011500001</v>
      </c>
      <c r="K100" s="5">
        <f t="shared" si="6"/>
        <v>167501439.704</v>
      </c>
      <c r="L100" s="7"/>
      <c r="M100" s="168"/>
      <c r="N100" s="160"/>
      <c r="O100" s="8">
        <v>16</v>
      </c>
      <c r="P100" s="4" t="s">
        <v>526</v>
      </c>
      <c r="Q100" s="4">
        <v>155601052.7281</v>
      </c>
      <c r="R100" s="4">
        <v>-4284409.3099999996</v>
      </c>
      <c r="S100" s="122">
        <v>2145430.6085000001</v>
      </c>
      <c r="T100" s="122">
        <v>6295790.6259000003</v>
      </c>
      <c r="U100" s="122">
        <v>4374789.2821000004</v>
      </c>
      <c r="V100" s="4">
        <v>31224551.125399999</v>
      </c>
      <c r="W100" s="6">
        <f t="shared" si="7"/>
        <v>195357205.06</v>
      </c>
    </row>
    <row r="101" spans="1:23" ht="24.95" customHeight="1">
      <c r="A101" s="1"/>
      <c r="B101" s="164" t="s">
        <v>811</v>
      </c>
      <c r="C101" s="165"/>
      <c r="D101" s="166"/>
      <c r="E101" s="10">
        <f>SUM(E80:E100)</f>
        <v>2878818377.8066001</v>
      </c>
      <c r="F101" s="10">
        <f t="shared" ref="F101:I101" si="10">SUM(F80:F100)</f>
        <v>0</v>
      </c>
      <c r="G101" s="10">
        <f t="shared" si="10"/>
        <v>39693208.726899996</v>
      </c>
      <c r="H101" s="10">
        <f t="shared" si="10"/>
        <v>116480174.38780002</v>
      </c>
      <c r="I101" s="10">
        <f t="shared" si="10"/>
        <v>80939193.9428</v>
      </c>
      <c r="J101" s="10">
        <f t="shared" ref="J101:K101" si="11">SUM(J80:J100)</f>
        <v>656964927.11299992</v>
      </c>
      <c r="K101" s="10">
        <f t="shared" si="11"/>
        <v>3772895881.9770994</v>
      </c>
      <c r="L101" s="7"/>
      <c r="M101" s="168"/>
      <c r="N101" s="160"/>
      <c r="O101" s="8">
        <v>17</v>
      </c>
      <c r="P101" s="4" t="s">
        <v>527</v>
      </c>
      <c r="Q101" s="4">
        <v>194604326.06549999</v>
      </c>
      <c r="R101" s="4">
        <v>-4284409.3099999996</v>
      </c>
      <c r="S101" s="122">
        <v>2683208.5668000001</v>
      </c>
      <c r="T101" s="122">
        <v>7873906.1871999996</v>
      </c>
      <c r="U101" s="122">
        <v>5471382.7767000003</v>
      </c>
      <c r="V101" s="4">
        <v>38615586.657899998</v>
      </c>
      <c r="W101" s="6">
        <f t="shared" si="7"/>
        <v>244964000.94409999</v>
      </c>
    </row>
    <row r="102" spans="1:23" ht="24.95" customHeight="1">
      <c r="A102" s="163">
        <v>5</v>
      </c>
      <c r="B102" s="159" t="s">
        <v>24</v>
      </c>
      <c r="C102" s="1">
        <v>1</v>
      </c>
      <c r="D102" s="4" t="s">
        <v>147</v>
      </c>
      <c r="E102" s="4">
        <v>215178515.41429999</v>
      </c>
      <c r="F102" s="4">
        <v>0</v>
      </c>
      <c r="G102" s="4">
        <v>2966885.9249999998</v>
      </c>
      <c r="H102" s="4">
        <v>8706360.6349999998</v>
      </c>
      <c r="I102" s="4">
        <v>6049834.7953000003</v>
      </c>
      <c r="J102" s="4">
        <v>39408817.908699997</v>
      </c>
      <c r="K102" s="5">
        <f t="shared" si="6"/>
        <v>272310414.67830002</v>
      </c>
      <c r="L102" s="7"/>
      <c r="M102" s="168"/>
      <c r="N102" s="160"/>
      <c r="O102" s="8">
        <v>18</v>
      </c>
      <c r="P102" s="4" t="s">
        <v>528</v>
      </c>
      <c r="Q102" s="4">
        <v>146999536.31259999</v>
      </c>
      <c r="R102" s="4">
        <v>-4284409.3099999996</v>
      </c>
      <c r="S102" s="122">
        <v>2026832.7180999999</v>
      </c>
      <c r="T102" s="122">
        <v>5947763.7619000003</v>
      </c>
      <c r="U102" s="122">
        <v>4132954.0170999998</v>
      </c>
      <c r="V102" s="4">
        <v>28775622.604400001</v>
      </c>
      <c r="W102" s="6">
        <f t="shared" si="7"/>
        <v>183598300.10410002</v>
      </c>
    </row>
    <row r="103" spans="1:23" ht="24.95" customHeight="1">
      <c r="A103" s="163"/>
      <c r="B103" s="160"/>
      <c r="C103" s="1">
        <v>2</v>
      </c>
      <c r="D103" s="4" t="s">
        <v>24</v>
      </c>
      <c r="E103" s="4">
        <v>259850720.25999999</v>
      </c>
      <c r="F103" s="4">
        <v>0</v>
      </c>
      <c r="G103" s="4">
        <v>3582827.2310000001</v>
      </c>
      <c r="H103" s="4">
        <v>10513847.432700001</v>
      </c>
      <c r="I103" s="4">
        <v>7305812.6923000002</v>
      </c>
      <c r="J103" s="4">
        <v>49511700.531099997</v>
      </c>
      <c r="K103" s="5">
        <f t="shared" si="6"/>
        <v>330764908.14709997</v>
      </c>
      <c r="L103" s="7"/>
      <c r="M103" s="168"/>
      <c r="N103" s="160"/>
      <c r="O103" s="8">
        <v>19</v>
      </c>
      <c r="P103" s="4" t="s">
        <v>529</v>
      </c>
      <c r="Q103" s="4">
        <v>139185914.72479999</v>
      </c>
      <c r="R103" s="4">
        <v>-4284409.3099999996</v>
      </c>
      <c r="S103" s="122">
        <v>1919098.3382999999</v>
      </c>
      <c r="T103" s="122">
        <v>5631615.9937000005</v>
      </c>
      <c r="U103" s="122">
        <v>3913270.7478</v>
      </c>
      <c r="V103" s="4">
        <v>25595156.0458</v>
      </c>
      <c r="W103" s="6">
        <f t="shared" si="7"/>
        <v>171960646.54039997</v>
      </c>
    </row>
    <row r="104" spans="1:23" ht="24.95" customHeight="1">
      <c r="A104" s="163"/>
      <c r="B104" s="160"/>
      <c r="C104" s="1">
        <v>3</v>
      </c>
      <c r="D104" s="4" t="s">
        <v>148</v>
      </c>
      <c r="E104" s="4">
        <v>113644794.33570001</v>
      </c>
      <c r="F104" s="4">
        <v>0</v>
      </c>
      <c r="G104" s="4">
        <v>1566936.8296999999</v>
      </c>
      <c r="H104" s="4">
        <v>4598194.0245000003</v>
      </c>
      <c r="I104" s="4">
        <v>3195171.3662</v>
      </c>
      <c r="J104" s="4">
        <v>24338691.833799999</v>
      </c>
      <c r="K104" s="5">
        <f t="shared" si="6"/>
        <v>147343788.3899</v>
      </c>
      <c r="L104" s="7"/>
      <c r="M104" s="168"/>
      <c r="N104" s="160"/>
      <c r="O104" s="8">
        <v>20</v>
      </c>
      <c r="P104" s="4" t="s">
        <v>530</v>
      </c>
      <c r="Q104" s="4">
        <v>149240951.2202</v>
      </c>
      <c r="R104" s="4">
        <v>-4284409.3099999996</v>
      </c>
      <c r="S104" s="122">
        <v>2057737.3943</v>
      </c>
      <c r="T104" s="122">
        <v>6038453.8871999998</v>
      </c>
      <c r="U104" s="122">
        <v>4195972.3433999997</v>
      </c>
      <c r="V104" s="4">
        <v>28091653.284000002</v>
      </c>
      <c r="W104" s="6">
        <f t="shared" si="7"/>
        <v>185340358.81910002</v>
      </c>
    </row>
    <row r="105" spans="1:23" ht="24.95" customHeight="1">
      <c r="A105" s="163"/>
      <c r="B105" s="160"/>
      <c r="C105" s="1">
        <v>4</v>
      </c>
      <c r="D105" s="4" t="s">
        <v>149</v>
      </c>
      <c r="E105" s="4">
        <v>134309578.89070001</v>
      </c>
      <c r="F105" s="4">
        <v>0</v>
      </c>
      <c r="G105" s="4">
        <v>1851863.3166</v>
      </c>
      <c r="H105" s="4">
        <v>5434314.0546000004</v>
      </c>
      <c r="I105" s="4">
        <v>3776170.5073000002</v>
      </c>
      <c r="J105" s="4">
        <v>28438390.050799999</v>
      </c>
      <c r="K105" s="5">
        <f t="shared" si="6"/>
        <v>173810316.81999999</v>
      </c>
      <c r="L105" s="7"/>
      <c r="M105" s="169"/>
      <c r="N105" s="161"/>
      <c r="O105" s="8">
        <v>21</v>
      </c>
      <c r="P105" s="4" t="s">
        <v>531</v>
      </c>
      <c r="Q105" s="4">
        <v>146027116.4991</v>
      </c>
      <c r="R105" s="4">
        <v>-4284409.3099999996</v>
      </c>
      <c r="S105" s="4">
        <v>2013424.9731000001</v>
      </c>
      <c r="T105" s="4">
        <v>5908418.5811000001</v>
      </c>
      <c r="U105" s="4">
        <v>4105614.0236</v>
      </c>
      <c r="V105" s="4">
        <v>27546333.868099999</v>
      </c>
      <c r="W105" s="6">
        <f t="shared" si="7"/>
        <v>181316498.63499999</v>
      </c>
    </row>
    <row r="106" spans="1:23" ht="24.95" customHeight="1">
      <c r="A106" s="163"/>
      <c r="B106" s="160"/>
      <c r="C106" s="1">
        <v>5</v>
      </c>
      <c r="D106" s="4" t="s">
        <v>150</v>
      </c>
      <c r="E106" s="4">
        <v>170377232.08399999</v>
      </c>
      <c r="F106" s="4">
        <v>0</v>
      </c>
      <c r="G106" s="4">
        <v>2349164.8821999999</v>
      </c>
      <c r="H106" s="4">
        <v>6893651.1792000001</v>
      </c>
      <c r="I106" s="4">
        <v>4790227.8022999996</v>
      </c>
      <c r="J106" s="4">
        <v>34625703.495999999</v>
      </c>
      <c r="K106" s="5">
        <f t="shared" si="6"/>
        <v>219035979.44369999</v>
      </c>
      <c r="L106" s="7"/>
      <c r="M106" s="14"/>
      <c r="N106" s="164" t="s">
        <v>829</v>
      </c>
      <c r="O106" s="165"/>
      <c r="P106" s="166"/>
      <c r="Q106" s="10">
        <f>SUM(Q85:Q105)</f>
        <v>3103956553.0965004</v>
      </c>
      <c r="R106" s="10">
        <f t="shared" ref="R106:V106" si="12">SUM(R85:R105)</f>
        <v>-89972595.51000002</v>
      </c>
      <c r="S106" s="10">
        <f t="shared" si="12"/>
        <v>42797418.653099991</v>
      </c>
      <c r="T106" s="10">
        <f t="shared" si="12"/>
        <v>125589513.87289999</v>
      </c>
      <c r="U106" s="10">
        <f t="shared" si="12"/>
        <v>87269048.780000016</v>
      </c>
      <c r="V106" s="10">
        <f t="shared" si="12"/>
        <v>599082250.15460002</v>
      </c>
      <c r="W106" s="6">
        <f t="shared" si="7"/>
        <v>3868722189.0471005</v>
      </c>
    </row>
    <row r="107" spans="1:23" ht="24.95" customHeight="1">
      <c r="A107" s="163"/>
      <c r="B107" s="160"/>
      <c r="C107" s="1">
        <v>6</v>
      </c>
      <c r="D107" s="4" t="s">
        <v>151</v>
      </c>
      <c r="E107" s="4">
        <v>112821206.8968</v>
      </c>
      <c r="F107" s="4">
        <v>0</v>
      </c>
      <c r="G107" s="4">
        <v>1555581.1887000001</v>
      </c>
      <c r="H107" s="4">
        <v>4564870.7662000004</v>
      </c>
      <c r="I107" s="4">
        <v>3172015.8577000001</v>
      </c>
      <c r="J107" s="4">
        <v>24690724.924600001</v>
      </c>
      <c r="K107" s="5">
        <f t="shared" si="6"/>
        <v>146804399.634</v>
      </c>
      <c r="L107" s="7"/>
      <c r="M107" s="167">
        <v>23</v>
      </c>
      <c r="N107" s="159" t="s">
        <v>42</v>
      </c>
      <c r="O107" s="8">
        <v>1</v>
      </c>
      <c r="P107" s="4" t="s">
        <v>532</v>
      </c>
      <c r="Q107" s="4">
        <v>126116685.01289999</v>
      </c>
      <c r="R107" s="4">
        <v>0</v>
      </c>
      <c r="S107" s="4">
        <v>1738899.5223999999</v>
      </c>
      <c r="T107" s="4">
        <v>5102820.5102000004</v>
      </c>
      <c r="U107" s="4">
        <v>3545823.8374000001</v>
      </c>
      <c r="V107" s="4">
        <v>27014113.939800002</v>
      </c>
      <c r="W107" s="6">
        <f t="shared" si="7"/>
        <v>163518342.82269999</v>
      </c>
    </row>
    <row r="108" spans="1:23" ht="24.95" customHeight="1">
      <c r="A108" s="163"/>
      <c r="B108" s="160"/>
      <c r="C108" s="1">
        <v>7</v>
      </c>
      <c r="D108" s="4" t="s">
        <v>152</v>
      </c>
      <c r="E108" s="4">
        <v>179991785.4472</v>
      </c>
      <c r="F108" s="4">
        <v>0</v>
      </c>
      <c r="G108" s="4">
        <v>2481730.5474999999</v>
      </c>
      <c r="H108" s="4">
        <v>7282666.6381000001</v>
      </c>
      <c r="I108" s="4">
        <v>5060545.0286999997</v>
      </c>
      <c r="J108" s="4">
        <v>36763898.897799999</v>
      </c>
      <c r="K108" s="5">
        <f t="shared" si="6"/>
        <v>231580626.55930001</v>
      </c>
      <c r="L108" s="7"/>
      <c r="M108" s="168"/>
      <c r="N108" s="160"/>
      <c r="O108" s="8">
        <v>2</v>
      </c>
      <c r="P108" s="4" t="s">
        <v>533</v>
      </c>
      <c r="Q108" s="4">
        <v>207391577.33660001</v>
      </c>
      <c r="R108" s="4">
        <v>0</v>
      </c>
      <c r="S108" s="4">
        <v>2859519.4580000001</v>
      </c>
      <c r="T108" s="4">
        <v>8391292.5111999996</v>
      </c>
      <c r="U108" s="4">
        <v>5830901.7440999998</v>
      </c>
      <c r="V108" s="4">
        <v>32116627.090799998</v>
      </c>
      <c r="W108" s="6">
        <f t="shared" si="7"/>
        <v>256589918.14070001</v>
      </c>
    </row>
    <row r="109" spans="1:23" ht="24.95" customHeight="1">
      <c r="A109" s="163"/>
      <c r="B109" s="160"/>
      <c r="C109" s="1">
        <v>8</v>
      </c>
      <c r="D109" s="4" t="s">
        <v>153</v>
      </c>
      <c r="E109" s="4">
        <v>181696461.7035</v>
      </c>
      <c r="F109" s="4">
        <v>0</v>
      </c>
      <c r="G109" s="4">
        <v>2505234.6598</v>
      </c>
      <c r="H109" s="4">
        <v>7351639.7241000002</v>
      </c>
      <c r="I109" s="4">
        <v>5108472.7213000003</v>
      </c>
      <c r="J109" s="4">
        <v>34556317.085500002</v>
      </c>
      <c r="K109" s="5">
        <f t="shared" si="6"/>
        <v>231218125.8942</v>
      </c>
      <c r="L109" s="7"/>
      <c r="M109" s="168"/>
      <c r="N109" s="160"/>
      <c r="O109" s="8">
        <v>3</v>
      </c>
      <c r="P109" s="4" t="s">
        <v>534</v>
      </c>
      <c r="Q109" s="4">
        <v>158952625.88150001</v>
      </c>
      <c r="R109" s="4">
        <v>0</v>
      </c>
      <c r="S109" s="4">
        <v>2191642.1701000002</v>
      </c>
      <c r="T109" s="4">
        <v>6431398.9812000003</v>
      </c>
      <c r="U109" s="4">
        <v>4469020.1761999996</v>
      </c>
      <c r="V109" s="4">
        <v>31625575.345800001</v>
      </c>
      <c r="W109" s="6">
        <f t="shared" si="7"/>
        <v>203670262.55480003</v>
      </c>
    </row>
    <row r="110" spans="1:23" ht="24.95" customHeight="1">
      <c r="A110" s="163"/>
      <c r="B110" s="160"/>
      <c r="C110" s="1">
        <v>9</v>
      </c>
      <c r="D110" s="4" t="s">
        <v>154</v>
      </c>
      <c r="E110" s="4">
        <v>127803349.9078</v>
      </c>
      <c r="F110" s="4">
        <v>0</v>
      </c>
      <c r="G110" s="4">
        <v>1762155.2936</v>
      </c>
      <c r="H110" s="4">
        <v>5171064.8366999999</v>
      </c>
      <c r="I110" s="4">
        <v>3593245.1329999999</v>
      </c>
      <c r="J110" s="4">
        <v>28810028.336399999</v>
      </c>
      <c r="K110" s="5">
        <f t="shared" si="6"/>
        <v>167139843.50749999</v>
      </c>
      <c r="L110" s="7"/>
      <c r="M110" s="168"/>
      <c r="N110" s="160"/>
      <c r="O110" s="8">
        <v>4</v>
      </c>
      <c r="P110" s="4" t="s">
        <v>32</v>
      </c>
      <c r="Q110" s="4">
        <v>96798613.048700005</v>
      </c>
      <c r="R110" s="4">
        <v>0</v>
      </c>
      <c r="S110" s="4">
        <v>1334661.3256000001</v>
      </c>
      <c r="T110" s="4">
        <v>3916578.9045000002</v>
      </c>
      <c r="U110" s="4">
        <v>2721533.8679999998</v>
      </c>
      <c r="V110" s="4">
        <v>22614622.179400001</v>
      </c>
      <c r="W110" s="6">
        <f t="shared" si="7"/>
        <v>127386009.32620001</v>
      </c>
    </row>
    <row r="111" spans="1:23" ht="24.95" customHeight="1">
      <c r="A111" s="163"/>
      <c r="B111" s="160"/>
      <c r="C111" s="1">
        <v>10</v>
      </c>
      <c r="D111" s="4" t="s">
        <v>155</v>
      </c>
      <c r="E111" s="4">
        <v>146372134.6728</v>
      </c>
      <c r="F111" s="4">
        <v>0</v>
      </c>
      <c r="G111" s="4">
        <v>2018182.091</v>
      </c>
      <c r="H111" s="4">
        <v>5922378.3979000002</v>
      </c>
      <c r="I111" s="4">
        <v>4115314.3552000001</v>
      </c>
      <c r="J111" s="4">
        <v>33298142.952399999</v>
      </c>
      <c r="K111" s="5">
        <f t="shared" si="6"/>
        <v>191726152.4693</v>
      </c>
      <c r="L111" s="7"/>
      <c r="M111" s="168"/>
      <c r="N111" s="160"/>
      <c r="O111" s="8">
        <v>5</v>
      </c>
      <c r="P111" s="4" t="s">
        <v>535</v>
      </c>
      <c r="Q111" s="4">
        <v>167955695.36199999</v>
      </c>
      <c r="R111" s="4">
        <v>0</v>
      </c>
      <c r="S111" s="4">
        <v>2315776.6825999999</v>
      </c>
      <c r="T111" s="4">
        <v>6795673.1261999998</v>
      </c>
      <c r="U111" s="4">
        <v>4722145.2751000002</v>
      </c>
      <c r="V111" s="4">
        <v>31906624.1105</v>
      </c>
      <c r="W111" s="6">
        <f t="shared" si="7"/>
        <v>213695914.55639997</v>
      </c>
    </row>
    <row r="112" spans="1:23" ht="24.95" customHeight="1">
      <c r="A112" s="163"/>
      <c r="B112" s="160"/>
      <c r="C112" s="1">
        <v>11</v>
      </c>
      <c r="D112" s="4" t="s">
        <v>156</v>
      </c>
      <c r="E112" s="4">
        <v>113258129.64219999</v>
      </c>
      <c r="F112" s="4">
        <v>0</v>
      </c>
      <c r="G112" s="4">
        <v>1561605.4887999999</v>
      </c>
      <c r="H112" s="4">
        <v>4582549.1435000002</v>
      </c>
      <c r="I112" s="4">
        <v>3184300.1250999998</v>
      </c>
      <c r="J112" s="4">
        <v>26407869.5748</v>
      </c>
      <c r="K112" s="5">
        <f t="shared" si="6"/>
        <v>148994453.97439998</v>
      </c>
      <c r="L112" s="7"/>
      <c r="M112" s="168"/>
      <c r="N112" s="160"/>
      <c r="O112" s="8">
        <v>6</v>
      </c>
      <c r="P112" s="4" t="s">
        <v>536</v>
      </c>
      <c r="Q112" s="4">
        <v>144355784.07429999</v>
      </c>
      <c r="R112" s="4">
        <v>0</v>
      </c>
      <c r="S112" s="4">
        <v>1990380.6063000001</v>
      </c>
      <c r="T112" s="4">
        <v>5840794.6233999999</v>
      </c>
      <c r="U112" s="4">
        <v>4058623.8069000002</v>
      </c>
      <c r="V112" s="4">
        <v>31800178.350499999</v>
      </c>
      <c r="W112" s="6">
        <f t="shared" si="7"/>
        <v>188045761.46139997</v>
      </c>
    </row>
    <row r="113" spans="1:23" ht="24.95" customHeight="1">
      <c r="A113" s="163"/>
      <c r="B113" s="160"/>
      <c r="C113" s="1">
        <v>12</v>
      </c>
      <c r="D113" s="4" t="s">
        <v>157</v>
      </c>
      <c r="E113" s="4">
        <v>175392015.7509</v>
      </c>
      <c r="F113" s="4">
        <v>0</v>
      </c>
      <c r="G113" s="4">
        <v>2418308.8256000001</v>
      </c>
      <c r="H113" s="4">
        <v>7096554.8706999999</v>
      </c>
      <c r="I113" s="4">
        <v>4931220.5619999999</v>
      </c>
      <c r="J113" s="4">
        <v>37352792.241999999</v>
      </c>
      <c r="K113" s="5">
        <f t="shared" si="6"/>
        <v>227190892.25120002</v>
      </c>
      <c r="L113" s="7"/>
      <c r="M113" s="168"/>
      <c r="N113" s="160"/>
      <c r="O113" s="8">
        <v>7</v>
      </c>
      <c r="P113" s="4" t="s">
        <v>537</v>
      </c>
      <c r="Q113" s="4">
        <v>145911537.9339</v>
      </c>
      <c r="R113" s="4">
        <v>0</v>
      </c>
      <c r="S113" s="4">
        <v>2011831.3733999999</v>
      </c>
      <c r="T113" s="4">
        <v>5903742.1446000002</v>
      </c>
      <c r="U113" s="4">
        <v>4102364.4833999998</v>
      </c>
      <c r="V113" s="4">
        <v>32069427.123300001</v>
      </c>
      <c r="W113" s="6">
        <f t="shared" si="7"/>
        <v>189998903.05860001</v>
      </c>
    </row>
    <row r="114" spans="1:23" ht="24.95" customHeight="1">
      <c r="A114" s="163"/>
      <c r="B114" s="160"/>
      <c r="C114" s="1">
        <v>13</v>
      </c>
      <c r="D114" s="4" t="s">
        <v>158</v>
      </c>
      <c r="E114" s="4">
        <v>144251562.62200001</v>
      </c>
      <c r="F114" s="4">
        <v>0</v>
      </c>
      <c r="G114" s="4">
        <v>1988943.5987</v>
      </c>
      <c r="H114" s="4">
        <v>5836577.7082000002</v>
      </c>
      <c r="I114" s="4">
        <v>4055693.5767999999</v>
      </c>
      <c r="J114" s="4">
        <v>28235331.857299998</v>
      </c>
      <c r="K114" s="5">
        <f t="shared" si="6"/>
        <v>184368109.36299998</v>
      </c>
      <c r="L114" s="7"/>
      <c r="M114" s="168"/>
      <c r="N114" s="160"/>
      <c r="O114" s="8">
        <v>8</v>
      </c>
      <c r="P114" s="4" t="s">
        <v>538</v>
      </c>
      <c r="Q114" s="4">
        <v>172061715.73010001</v>
      </c>
      <c r="R114" s="4">
        <v>0</v>
      </c>
      <c r="S114" s="4">
        <v>2372390.5784</v>
      </c>
      <c r="T114" s="4">
        <v>6961807.2499000002</v>
      </c>
      <c r="U114" s="4">
        <v>4837587.7710999995</v>
      </c>
      <c r="V114" s="4">
        <v>41655384.060199998</v>
      </c>
      <c r="W114" s="6">
        <f t="shared" si="7"/>
        <v>227888885.38970003</v>
      </c>
    </row>
    <row r="115" spans="1:23" ht="24.95" customHeight="1">
      <c r="A115" s="163"/>
      <c r="B115" s="160"/>
      <c r="C115" s="1">
        <v>14</v>
      </c>
      <c r="D115" s="4" t="s">
        <v>159</v>
      </c>
      <c r="E115" s="4">
        <v>168440467.33230001</v>
      </c>
      <c r="F115" s="4">
        <v>0</v>
      </c>
      <c r="G115" s="4">
        <v>2322460.7288000002</v>
      </c>
      <c r="H115" s="4">
        <v>6815287.5361000001</v>
      </c>
      <c r="I115" s="4">
        <v>4735774.8437000001</v>
      </c>
      <c r="J115" s="4">
        <v>35356442.575800002</v>
      </c>
      <c r="K115" s="5">
        <f t="shared" si="6"/>
        <v>217670433.0167</v>
      </c>
      <c r="L115" s="7"/>
      <c r="M115" s="168"/>
      <c r="N115" s="160"/>
      <c r="O115" s="8">
        <v>9</v>
      </c>
      <c r="P115" s="4" t="s">
        <v>539</v>
      </c>
      <c r="Q115" s="4">
        <v>124389339.919</v>
      </c>
      <c r="R115" s="4">
        <v>0</v>
      </c>
      <c r="S115" s="4">
        <v>1715082.8517</v>
      </c>
      <c r="T115" s="4">
        <v>5032930.2180000003</v>
      </c>
      <c r="U115" s="4">
        <v>3497258.8009000001</v>
      </c>
      <c r="V115" s="4">
        <v>28376951.542399999</v>
      </c>
      <c r="W115" s="6">
        <f t="shared" si="7"/>
        <v>163011563.33199999</v>
      </c>
    </row>
    <row r="116" spans="1:23" ht="24.95" customHeight="1">
      <c r="A116" s="163"/>
      <c r="B116" s="160"/>
      <c r="C116" s="1">
        <v>15</v>
      </c>
      <c r="D116" s="4" t="s">
        <v>160</v>
      </c>
      <c r="E116" s="4">
        <v>215852733.30630001</v>
      </c>
      <c r="F116" s="4">
        <v>0</v>
      </c>
      <c r="G116" s="4">
        <v>2976182.0556000001</v>
      </c>
      <c r="H116" s="4">
        <v>8733640.2364000008</v>
      </c>
      <c r="I116" s="4">
        <v>6068790.716</v>
      </c>
      <c r="J116" s="4">
        <v>42959140.462499999</v>
      </c>
      <c r="K116" s="5">
        <f t="shared" si="6"/>
        <v>276590486.77679998</v>
      </c>
      <c r="L116" s="7"/>
      <c r="M116" s="168"/>
      <c r="N116" s="160"/>
      <c r="O116" s="8">
        <v>10</v>
      </c>
      <c r="P116" s="4" t="s">
        <v>540</v>
      </c>
      <c r="Q116" s="4">
        <v>165416313.13249999</v>
      </c>
      <c r="R116" s="4">
        <v>0</v>
      </c>
      <c r="S116" s="4">
        <v>2280763.6266999999</v>
      </c>
      <c r="T116" s="4">
        <v>6692926.9135999996</v>
      </c>
      <c r="U116" s="4">
        <v>4650749.4718000004</v>
      </c>
      <c r="V116" s="4">
        <v>26874542.1609</v>
      </c>
      <c r="W116" s="6">
        <f t="shared" si="7"/>
        <v>205915295.3055</v>
      </c>
    </row>
    <row r="117" spans="1:23" ht="24.95" customHeight="1">
      <c r="A117" s="163"/>
      <c r="B117" s="160"/>
      <c r="C117" s="1">
        <v>16</v>
      </c>
      <c r="D117" s="4" t="s">
        <v>161</v>
      </c>
      <c r="E117" s="4">
        <v>161820507.6022</v>
      </c>
      <c r="F117" s="4">
        <v>0</v>
      </c>
      <c r="G117" s="4">
        <v>2231184.5839</v>
      </c>
      <c r="H117" s="4">
        <v>6547436.6464</v>
      </c>
      <c r="I117" s="4">
        <v>4549651.8814000003</v>
      </c>
      <c r="J117" s="4">
        <v>33545082.365499999</v>
      </c>
      <c r="K117" s="5">
        <f t="shared" si="6"/>
        <v>208693863.0794</v>
      </c>
      <c r="L117" s="7"/>
      <c r="M117" s="168"/>
      <c r="N117" s="160"/>
      <c r="O117" s="8">
        <v>11</v>
      </c>
      <c r="P117" s="4" t="s">
        <v>541</v>
      </c>
      <c r="Q117" s="4">
        <v>131130367.0326</v>
      </c>
      <c r="R117" s="4">
        <v>0</v>
      </c>
      <c r="S117" s="4">
        <v>1808028.2762</v>
      </c>
      <c r="T117" s="4">
        <v>5305679.6278999997</v>
      </c>
      <c r="U117" s="4">
        <v>3686785.6239</v>
      </c>
      <c r="V117" s="4">
        <v>25929805.311900001</v>
      </c>
      <c r="W117" s="6">
        <f t="shared" si="7"/>
        <v>167860665.87249997</v>
      </c>
    </row>
    <row r="118" spans="1:23" ht="24.95" customHeight="1">
      <c r="A118" s="163"/>
      <c r="B118" s="160"/>
      <c r="C118" s="1">
        <v>17</v>
      </c>
      <c r="D118" s="4" t="s">
        <v>162</v>
      </c>
      <c r="E118" s="4">
        <v>159162877.08539999</v>
      </c>
      <c r="F118" s="4">
        <v>0</v>
      </c>
      <c r="G118" s="4">
        <v>2194541.1181000001</v>
      </c>
      <c r="H118" s="4">
        <v>6439905.9774000002</v>
      </c>
      <c r="I118" s="4">
        <v>4474931.4775</v>
      </c>
      <c r="J118" s="4">
        <v>32683068.3761</v>
      </c>
      <c r="K118" s="5">
        <f t="shared" si="6"/>
        <v>204955324.03449997</v>
      </c>
      <c r="L118" s="7"/>
      <c r="M118" s="168"/>
      <c r="N118" s="160"/>
      <c r="O118" s="8">
        <v>12</v>
      </c>
      <c r="P118" s="4" t="s">
        <v>542</v>
      </c>
      <c r="Q118" s="4">
        <v>116474296.62899999</v>
      </c>
      <c r="R118" s="4">
        <v>0</v>
      </c>
      <c r="S118" s="4">
        <v>1605950.0671999999</v>
      </c>
      <c r="T118" s="4">
        <v>4712678.8156000003</v>
      </c>
      <c r="U118" s="4">
        <v>3274724.0175999999</v>
      </c>
      <c r="V118" s="4">
        <v>24754845.704799999</v>
      </c>
      <c r="W118" s="6">
        <f t="shared" si="7"/>
        <v>150822495.2342</v>
      </c>
    </row>
    <row r="119" spans="1:23" ht="24.95" customHeight="1">
      <c r="A119" s="163"/>
      <c r="B119" s="160"/>
      <c r="C119" s="1">
        <v>18</v>
      </c>
      <c r="D119" s="4" t="s">
        <v>163</v>
      </c>
      <c r="E119" s="4">
        <v>223832300.83039999</v>
      </c>
      <c r="F119" s="4">
        <v>0</v>
      </c>
      <c r="G119" s="4">
        <v>3086204.5014999998</v>
      </c>
      <c r="H119" s="4">
        <v>9056502.3606000002</v>
      </c>
      <c r="I119" s="4">
        <v>6293139.6254000003</v>
      </c>
      <c r="J119" s="4">
        <v>40698212.853600003</v>
      </c>
      <c r="K119" s="5">
        <f t="shared" si="6"/>
        <v>282966360.17150003</v>
      </c>
      <c r="L119" s="7"/>
      <c r="M119" s="168"/>
      <c r="N119" s="160"/>
      <c r="O119" s="8">
        <v>13</v>
      </c>
      <c r="P119" s="4" t="s">
        <v>543</v>
      </c>
      <c r="Q119" s="4">
        <v>97456004.673800007</v>
      </c>
      <c r="R119" s="4">
        <v>0</v>
      </c>
      <c r="S119" s="4">
        <v>1343725.4552</v>
      </c>
      <c r="T119" s="4">
        <v>3943177.6965000001</v>
      </c>
      <c r="U119" s="4">
        <v>2740016.7110000001</v>
      </c>
      <c r="V119" s="4">
        <v>22784800.187100001</v>
      </c>
      <c r="W119" s="6">
        <f t="shared" si="7"/>
        <v>128267724.7236</v>
      </c>
    </row>
    <row r="120" spans="1:23" ht="24.95" customHeight="1">
      <c r="A120" s="163"/>
      <c r="B120" s="160"/>
      <c r="C120" s="1">
        <v>19</v>
      </c>
      <c r="D120" s="4" t="s">
        <v>164</v>
      </c>
      <c r="E120" s="4">
        <v>124575655.2349</v>
      </c>
      <c r="F120" s="4">
        <v>0</v>
      </c>
      <c r="G120" s="4">
        <v>1717651.7712000001</v>
      </c>
      <c r="H120" s="4">
        <v>5040468.7417000001</v>
      </c>
      <c r="I120" s="4">
        <v>3502497.1346999998</v>
      </c>
      <c r="J120" s="4">
        <v>26213477.000399999</v>
      </c>
      <c r="K120" s="5">
        <f t="shared" si="6"/>
        <v>161049749.8829</v>
      </c>
      <c r="L120" s="7"/>
      <c r="M120" s="168"/>
      <c r="N120" s="160"/>
      <c r="O120" s="8">
        <v>14</v>
      </c>
      <c r="P120" s="4" t="s">
        <v>544</v>
      </c>
      <c r="Q120" s="4">
        <v>97042744.318800002</v>
      </c>
      <c r="R120" s="4">
        <v>0</v>
      </c>
      <c r="S120" s="4">
        <v>1338027.4127</v>
      </c>
      <c r="T120" s="4">
        <v>3926456.7256</v>
      </c>
      <c r="U120" s="4">
        <v>2728397.7217000001</v>
      </c>
      <c r="V120" s="4">
        <v>22915030.3057</v>
      </c>
      <c r="W120" s="6">
        <f t="shared" si="7"/>
        <v>127950656.48450001</v>
      </c>
    </row>
    <row r="121" spans="1:23" ht="24.95" customHeight="1">
      <c r="A121" s="163"/>
      <c r="B121" s="161"/>
      <c r="C121" s="1">
        <v>20</v>
      </c>
      <c r="D121" s="4" t="s">
        <v>165</v>
      </c>
      <c r="E121" s="4">
        <v>139396512.051</v>
      </c>
      <c r="F121" s="4">
        <v>0</v>
      </c>
      <c r="G121" s="4">
        <v>1922002.0586999999</v>
      </c>
      <c r="H121" s="4">
        <v>5640136.9944000002</v>
      </c>
      <c r="I121" s="4">
        <v>3919191.7804999999</v>
      </c>
      <c r="J121" s="4">
        <v>30929601.875999998</v>
      </c>
      <c r="K121" s="5">
        <f t="shared" si="6"/>
        <v>181807444.76059997</v>
      </c>
      <c r="L121" s="7"/>
      <c r="M121" s="168"/>
      <c r="N121" s="160"/>
      <c r="O121" s="8">
        <v>15</v>
      </c>
      <c r="P121" s="4" t="s">
        <v>545</v>
      </c>
      <c r="Q121" s="4">
        <v>110806670.316</v>
      </c>
      <c r="R121" s="4">
        <v>0</v>
      </c>
      <c r="S121" s="4">
        <v>1527804.7157000001</v>
      </c>
      <c r="T121" s="4">
        <v>4483360.3887999998</v>
      </c>
      <c r="U121" s="4">
        <v>3115376.3113000002</v>
      </c>
      <c r="V121" s="4">
        <v>25036263.2192</v>
      </c>
      <c r="W121" s="6">
        <f t="shared" si="7"/>
        <v>144969474.95099998</v>
      </c>
    </row>
    <row r="122" spans="1:23" ht="24.95" customHeight="1">
      <c r="A122" s="1"/>
      <c r="B122" s="164" t="s">
        <v>812</v>
      </c>
      <c r="C122" s="165"/>
      <c r="D122" s="166"/>
      <c r="E122" s="10">
        <f>SUM(E102:E121)</f>
        <v>3268028541.0704007</v>
      </c>
      <c r="F122" s="10">
        <f t="shared" ref="F122:K122" si="13">SUM(F102:F121)</f>
        <v>0</v>
      </c>
      <c r="G122" s="10">
        <f>SUM(G102:G121)</f>
        <v>45059646.69600001</v>
      </c>
      <c r="H122" s="10">
        <f t="shared" si="13"/>
        <v>132228047.90439999</v>
      </c>
      <c r="I122" s="10">
        <f t="shared" si="13"/>
        <v>91882001.982400015</v>
      </c>
      <c r="J122" s="10">
        <f t="shared" si="13"/>
        <v>668823435.20109987</v>
      </c>
      <c r="K122" s="10">
        <f t="shared" si="13"/>
        <v>4206021672.8543005</v>
      </c>
      <c r="L122" s="7"/>
      <c r="M122" s="169"/>
      <c r="N122" s="161"/>
      <c r="O122" s="8">
        <v>16</v>
      </c>
      <c r="P122" s="4" t="s">
        <v>546</v>
      </c>
      <c r="Q122" s="4">
        <v>134114414.59559999</v>
      </c>
      <c r="R122" s="4">
        <v>0</v>
      </c>
      <c r="S122" s="4">
        <v>1849172.3870999999</v>
      </c>
      <c r="T122" s="4">
        <v>5426417.4913999997</v>
      </c>
      <c r="U122" s="4">
        <v>3770683.3807999999</v>
      </c>
      <c r="V122" s="4">
        <v>26146445.787599999</v>
      </c>
      <c r="W122" s="6">
        <f t="shared" si="7"/>
        <v>171307133.64250001</v>
      </c>
    </row>
    <row r="123" spans="1:23" ht="24.95" customHeight="1">
      <c r="A123" s="163">
        <v>6</v>
      </c>
      <c r="B123" s="159" t="s">
        <v>25</v>
      </c>
      <c r="C123" s="1">
        <v>1</v>
      </c>
      <c r="D123" s="4" t="s">
        <v>166</v>
      </c>
      <c r="E123" s="4">
        <v>158295090.33750001</v>
      </c>
      <c r="F123" s="4">
        <v>0</v>
      </c>
      <c r="G123" s="122">
        <v>2182576.0561000002</v>
      </c>
      <c r="H123" s="122">
        <v>6404794.3661000002</v>
      </c>
      <c r="I123" s="122">
        <v>4450533.2867999999</v>
      </c>
      <c r="J123" s="4">
        <v>32559205.249899998</v>
      </c>
      <c r="K123" s="5">
        <f t="shared" si="6"/>
        <v>203892199.29640001</v>
      </c>
      <c r="L123" s="7"/>
      <c r="M123" s="14"/>
      <c r="N123" s="164" t="s">
        <v>830</v>
      </c>
      <c r="O123" s="165"/>
      <c r="P123" s="166"/>
      <c r="Q123" s="10">
        <f>SUM(Q107:Q122)</f>
        <v>2196374384.9972997</v>
      </c>
      <c r="R123" s="10">
        <f t="shared" ref="R123:V123" si="14">SUM(R107:R122)</f>
        <v>0</v>
      </c>
      <c r="S123" s="10">
        <f t="shared" si="14"/>
        <v>30283656.509300005</v>
      </c>
      <c r="T123" s="10">
        <f t="shared" si="14"/>
        <v>88867735.928600013</v>
      </c>
      <c r="U123" s="10">
        <f t="shared" si="14"/>
        <v>61751993.001199998</v>
      </c>
      <c r="V123" s="10">
        <f t="shared" si="14"/>
        <v>453621236.4199</v>
      </c>
      <c r="W123" s="6">
        <f t="shared" si="7"/>
        <v>2830899006.8562999</v>
      </c>
    </row>
    <row r="124" spans="1:23" ht="24.95" customHeight="1">
      <c r="A124" s="163"/>
      <c r="B124" s="160"/>
      <c r="C124" s="1">
        <v>2</v>
      </c>
      <c r="D124" s="4" t="s">
        <v>167</v>
      </c>
      <c r="E124" s="4">
        <v>181723584.42309999</v>
      </c>
      <c r="F124" s="4">
        <v>0</v>
      </c>
      <c r="G124" s="122">
        <v>2505608.6283999998</v>
      </c>
      <c r="H124" s="122">
        <v>7352737.1393999998</v>
      </c>
      <c r="I124" s="122">
        <v>5109235.2879999997</v>
      </c>
      <c r="J124" s="4">
        <v>37795943.308399998</v>
      </c>
      <c r="K124" s="5">
        <f t="shared" si="6"/>
        <v>234487108.78729999</v>
      </c>
      <c r="L124" s="7"/>
      <c r="M124" s="167">
        <v>24</v>
      </c>
      <c r="N124" s="159" t="s">
        <v>43</v>
      </c>
      <c r="O124" s="8">
        <v>1</v>
      </c>
      <c r="P124" s="4" t="s">
        <v>547</v>
      </c>
      <c r="Q124" s="4">
        <v>188204417.47589999</v>
      </c>
      <c r="R124" s="4">
        <v>0</v>
      </c>
      <c r="S124" s="4">
        <v>2594966.4917000001</v>
      </c>
      <c r="T124" s="4">
        <v>7614958.8098999998</v>
      </c>
      <c r="U124" s="4">
        <v>5291446.6451000003</v>
      </c>
      <c r="V124" s="4">
        <v>226019606.06150001</v>
      </c>
      <c r="W124" s="6">
        <f t="shared" si="7"/>
        <v>429725395.48409998</v>
      </c>
    </row>
    <row r="125" spans="1:23" ht="24.95" customHeight="1">
      <c r="A125" s="163"/>
      <c r="B125" s="160"/>
      <c r="C125" s="1">
        <v>3</v>
      </c>
      <c r="D125" s="4" t="s">
        <v>168</v>
      </c>
      <c r="E125" s="4">
        <v>120937238.4602</v>
      </c>
      <c r="F125" s="4">
        <v>0</v>
      </c>
      <c r="G125" s="122">
        <v>1667485.2037</v>
      </c>
      <c r="H125" s="122">
        <v>4893254.3762999997</v>
      </c>
      <c r="I125" s="122">
        <v>3400201.5112000001</v>
      </c>
      <c r="J125" s="4">
        <v>25936644.187899999</v>
      </c>
      <c r="K125" s="5">
        <f t="shared" si="6"/>
        <v>156834823.73929998</v>
      </c>
      <c r="L125" s="7"/>
      <c r="M125" s="168"/>
      <c r="N125" s="160"/>
      <c r="O125" s="8">
        <v>2</v>
      </c>
      <c r="P125" s="4" t="s">
        <v>548</v>
      </c>
      <c r="Q125" s="4">
        <v>241911903.8867</v>
      </c>
      <c r="R125" s="4">
        <v>0</v>
      </c>
      <c r="S125" s="4">
        <v>3335486.4511000002</v>
      </c>
      <c r="T125" s="4">
        <v>9788023.0890999995</v>
      </c>
      <c r="U125" s="4">
        <v>6801455.2972999997</v>
      </c>
      <c r="V125" s="4">
        <v>239796465.31920001</v>
      </c>
      <c r="W125" s="6">
        <f t="shared" si="7"/>
        <v>501633334.04340005</v>
      </c>
    </row>
    <row r="126" spans="1:23" ht="24.95" customHeight="1">
      <c r="A126" s="163"/>
      <c r="B126" s="160"/>
      <c r="C126" s="1">
        <v>4</v>
      </c>
      <c r="D126" s="4" t="s">
        <v>169</v>
      </c>
      <c r="E126" s="4">
        <v>149121078.64219999</v>
      </c>
      <c r="F126" s="4">
        <v>0</v>
      </c>
      <c r="G126" s="122">
        <v>2056084.5885999999</v>
      </c>
      <c r="H126" s="122">
        <v>6033603.7100999998</v>
      </c>
      <c r="I126" s="122">
        <v>4192602.0753000001</v>
      </c>
      <c r="J126" s="4">
        <v>29233205.4582</v>
      </c>
      <c r="K126" s="5">
        <f t="shared" si="6"/>
        <v>190636574.47440001</v>
      </c>
      <c r="L126" s="7"/>
      <c r="M126" s="168"/>
      <c r="N126" s="160"/>
      <c r="O126" s="8">
        <v>3</v>
      </c>
      <c r="P126" s="4" t="s">
        <v>549</v>
      </c>
      <c r="Q126" s="4">
        <v>390129076.58069998</v>
      </c>
      <c r="R126" s="4">
        <v>0</v>
      </c>
      <c r="S126" s="4">
        <v>5379107.9654000001</v>
      </c>
      <c r="T126" s="4">
        <v>15785053.7652</v>
      </c>
      <c r="U126" s="4">
        <v>10968643.6753</v>
      </c>
      <c r="V126" s="4">
        <v>276278659.97430003</v>
      </c>
      <c r="W126" s="6">
        <f t="shared" si="7"/>
        <v>698540541.96090007</v>
      </c>
    </row>
    <row r="127" spans="1:23" ht="24.95" customHeight="1">
      <c r="A127" s="163"/>
      <c r="B127" s="160"/>
      <c r="C127" s="1">
        <v>5</v>
      </c>
      <c r="D127" s="4" t="s">
        <v>170</v>
      </c>
      <c r="E127" s="4">
        <v>156713252.66580001</v>
      </c>
      <c r="F127" s="4">
        <v>0</v>
      </c>
      <c r="G127" s="122">
        <v>2160765.6447999999</v>
      </c>
      <c r="H127" s="122">
        <v>6340791.4649999999</v>
      </c>
      <c r="I127" s="122">
        <v>4406059.2528999997</v>
      </c>
      <c r="J127" s="4">
        <v>32244354.4252</v>
      </c>
      <c r="K127" s="5">
        <f t="shared" si="6"/>
        <v>201865223.45370001</v>
      </c>
      <c r="L127" s="7"/>
      <c r="M127" s="168"/>
      <c r="N127" s="160"/>
      <c r="O127" s="8">
        <v>4</v>
      </c>
      <c r="P127" s="4" t="s">
        <v>550</v>
      </c>
      <c r="Q127" s="4">
        <v>152479416.02000001</v>
      </c>
      <c r="R127" s="4">
        <v>0</v>
      </c>
      <c r="S127" s="4">
        <v>2102389.4155000001</v>
      </c>
      <c r="T127" s="4">
        <v>6169485.7533999998</v>
      </c>
      <c r="U127" s="4">
        <v>4287023.1482999995</v>
      </c>
      <c r="V127" s="4">
        <v>217306479.77329999</v>
      </c>
      <c r="W127" s="6">
        <f t="shared" si="7"/>
        <v>382344794.11049998</v>
      </c>
    </row>
    <row r="128" spans="1:23" ht="24.95" customHeight="1">
      <c r="A128" s="163"/>
      <c r="B128" s="160"/>
      <c r="C128" s="1">
        <v>6</v>
      </c>
      <c r="D128" s="4" t="s">
        <v>171</v>
      </c>
      <c r="E128" s="4">
        <v>154073454.64579999</v>
      </c>
      <c r="F128" s="4">
        <v>0</v>
      </c>
      <c r="G128" s="122">
        <v>2124368.0537999999</v>
      </c>
      <c r="H128" s="122">
        <v>6233982.3185999999</v>
      </c>
      <c r="I128" s="122">
        <v>4331840.2171999998</v>
      </c>
      <c r="J128" s="4">
        <v>32688083.2861</v>
      </c>
      <c r="K128" s="5">
        <f t="shared" si="6"/>
        <v>199451728.52149999</v>
      </c>
      <c r="L128" s="7"/>
      <c r="M128" s="168"/>
      <c r="N128" s="160"/>
      <c r="O128" s="8">
        <v>5</v>
      </c>
      <c r="P128" s="4" t="s">
        <v>551</v>
      </c>
      <c r="Q128" s="4">
        <v>128196469.08140001</v>
      </c>
      <c r="R128" s="4">
        <v>0</v>
      </c>
      <c r="S128" s="4">
        <v>1767575.6291</v>
      </c>
      <c r="T128" s="4">
        <v>5186970.8731000004</v>
      </c>
      <c r="U128" s="4">
        <v>3604297.8445000001</v>
      </c>
      <c r="V128" s="4">
        <v>211111238.2085</v>
      </c>
      <c r="W128" s="6">
        <f t="shared" si="7"/>
        <v>349866551.63660002</v>
      </c>
    </row>
    <row r="129" spans="1:23" ht="24.95" customHeight="1">
      <c r="A129" s="163"/>
      <c r="B129" s="160"/>
      <c r="C129" s="1">
        <v>7</v>
      </c>
      <c r="D129" s="4" t="s">
        <v>172</v>
      </c>
      <c r="E129" s="4">
        <v>212863016.5839</v>
      </c>
      <c r="F129" s="4">
        <v>0</v>
      </c>
      <c r="G129" s="122">
        <v>2934959.7782000001</v>
      </c>
      <c r="H129" s="122">
        <v>8612672.9923999999</v>
      </c>
      <c r="I129" s="122">
        <v>5984733.5681999996</v>
      </c>
      <c r="J129" s="4">
        <v>40816987.060199998</v>
      </c>
      <c r="K129" s="5">
        <f t="shared" si="6"/>
        <v>271212369.98289996</v>
      </c>
      <c r="L129" s="7"/>
      <c r="M129" s="168"/>
      <c r="N129" s="160"/>
      <c r="O129" s="8">
        <v>6</v>
      </c>
      <c r="P129" s="4" t="s">
        <v>552</v>
      </c>
      <c r="Q129" s="4">
        <v>143318922.8312</v>
      </c>
      <c r="R129" s="4">
        <v>0</v>
      </c>
      <c r="S129" s="4">
        <v>1976084.3415000001</v>
      </c>
      <c r="T129" s="4">
        <v>5798842.0712000001</v>
      </c>
      <c r="U129" s="4">
        <v>4029472.0153999999</v>
      </c>
      <c r="V129" s="4">
        <v>212569704.91190001</v>
      </c>
      <c r="W129" s="6">
        <f t="shared" si="7"/>
        <v>367693026.17120004</v>
      </c>
    </row>
    <row r="130" spans="1:23" ht="24.95" customHeight="1">
      <c r="A130" s="163"/>
      <c r="B130" s="161"/>
      <c r="C130" s="1">
        <v>8</v>
      </c>
      <c r="D130" s="4" t="s">
        <v>173</v>
      </c>
      <c r="E130" s="4">
        <v>196480521.19420001</v>
      </c>
      <c r="F130" s="4">
        <v>0</v>
      </c>
      <c r="G130" s="122">
        <v>2709077.585</v>
      </c>
      <c r="H130" s="122">
        <v>7949819.1163999997</v>
      </c>
      <c r="I130" s="122">
        <v>5524132.7947000004</v>
      </c>
      <c r="J130" s="4">
        <v>42902328.331699997</v>
      </c>
      <c r="K130" s="5">
        <f t="shared" si="6"/>
        <v>255565879.02200001</v>
      </c>
      <c r="L130" s="7"/>
      <c r="M130" s="168"/>
      <c r="N130" s="160"/>
      <c r="O130" s="8">
        <v>7</v>
      </c>
      <c r="P130" s="4" t="s">
        <v>553</v>
      </c>
      <c r="Q130" s="4">
        <v>131588667.1059</v>
      </c>
      <c r="R130" s="4">
        <v>0</v>
      </c>
      <c r="S130" s="4">
        <v>1814347.3273</v>
      </c>
      <c r="T130" s="4">
        <v>5324222.9555000002</v>
      </c>
      <c r="U130" s="4">
        <v>3699670.9238999998</v>
      </c>
      <c r="V130" s="4">
        <v>208901628.2726</v>
      </c>
      <c r="W130" s="6">
        <f t="shared" si="7"/>
        <v>351328536.58520001</v>
      </c>
    </row>
    <row r="131" spans="1:23" ht="24.95" customHeight="1">
      <c r="A131" s="1"/>
      <c r="B131" s="164" t="s">
        <v>813</v>
      </c>
      <c r="C131" s="165"/>
      <c r="D131" s="166"/>
      <c r="E131" s="10">
        <f>SUM(E123:E130)</f>
        <v>1330207236.9526999</v>
      </c>
      <c r="F131" s="10">
        <f t="shared" ref="F131:K131" si="15">SUM(F123:F130)</f>
        <v>0</v>
      </c>
      <c r="G131" s="10">
        <f t="shared" si="15"/>
        <v>18340925.538600001</v>
      </c>
      <c r="H131" s="10">
        <f t="shared" si="15"/>
        <v>53821655.484300002</v>
      </c>
      <c r="I131" s="10">
        <f t="shared" si="15"/>
        <v>37399337.9943</v>
      </c>
      <c r="J131" s="10">
        <f t="shared" si="15"/>
        <v>274176751.30760002</v>
      </c>
      <c r="K131" s="10">
        <f t="shared" si="15"/>
        <v>1713945907.2775002</v>
      </c>
      <c r="L131" s="7"/>
      <c r="M131" s="168"/>
      <c r="N131" s="160"/>
      <c r="O131" s="8">
        <v>8</v>
      </c>
      <c r="P131" s="4" t="s">
        <v>554</v>
      </c>
      <c r="Q131" s="4">
        <v>158747727.84060001</v>
      </c>
      <c r="R131" s="4">
        <v>0</v>
      </c>
      <c r="S131" s="4">
        <v>2188817.0315999999</v>
      </c>
      <c r="T131" s="4">
        <v>6423108.5799000002</v>
      </c>
      <c r="U131" s="4">
        <v>4463259.3812999995</v>
      </c>
      <c r="V131" s="4">
        <v>215439315.4348</v>
      </c>
      <c r="W131" s="6">
        <f t="shared" si="7"/>
        <v>387262228.26820004</v>
      </c>
    </row>
    <row r="132" spans="1:23" ht="24.95" customHeight="1">
      <c r="A132" s="163">
        <v>7</v>
      </c>
      <c r="B132" s="159" t="s">
        <v>26</v>
      </c>
      <c r="C132" s="1">
        <v>1</v>
      </c>
      <c r="D132" s="4" t="s">
        <v>174</v>
      </c>
      <c r="E132" s="4">
        <v>156559310.4826</v>
      </c>
      <c r="F132" s="4">
        <v>-6066891.2400000002</v>
      </c>
      <c r="G132" s="4">
        <v>2158643.0866999999</v>
      </c>
      <c r="H132" s="4">
        <v>6334562.7940999996</v>
      </c>
      <c r="I132" s="4">
        <v>4401731.1034000004</v>
      </c>
      <c r="J132" s="4">
        <v>29600097.374600001</v>
      </c>
      <c r="K132" s="5">
        <f t="shared" si="6"/>
        <v>192987453.60139996</v>
      </c>
      <c r="L132" s="7"/>
      <c r="M132" s="168"/>
      <c r="N132" s="160"/>
      <c r="O132" s="8">
        <v>9</v>
      </c>
      <c r="P132" s="4" t="s">
        <v>555</v>
      </c>
      <c r="Q132" s="4">
        <v>106001663.7362</v>
      </c>
      <c r="R132" s="4">
        <v>0</v>
      </c>
      <c r="S132" s="4">
        <v>1461553.1832000001</v>
      </c>
      <c r="T132" s="4">
        <v>4288944.5102000004</v>
      </c>
      <c r="U132" s="4">
        <v>2980281.523</v>
      </c>
      <c r="V132" s="4">
        <v>204972722.64629999</v>
      </c>
      <c r="W132" s="6">
        <f t="shared" si="7"/>
        <v>319705165.59889996</v>
      </c>
    </row>
    <row r="133" spans="1:23" ht="24.95" customHeight="1">
      <c r="A133" s="163"/>
      <c r="B133" s="160"/>
      <c r="C133" s="1">
        <v>2</v>
      </c>
      <c r="D133" s="4" t="s">
        <v>175</v>
      </c>
      <c r="E133" s="4">
        <v>138139902.85100001</v>
      </c>
      <c r="F133" s="4">
        <v>-6066891.2400000002</v>
      </c>
      <c r="G133" s="4">
        <v>1904675.9044000001</v>
      </c>
      <c r="H133" s="4">
        <v>5589293.1968</v>
      </c>
      <c r="I133" s="4">
        <v>3883861.6823999998</v>
      </c>
      <c r="J133" s="4">
        <v>25706161.515900001</v>
      </c>
      <c r="K133" s="5">
        <f t="shared" si="6"/>
        <v>169157003.91049999</v>
      </c>
      <c r="L133" s="7"/>
      <c r="M133" s="168"/>
      <c r="N133" s="160"/>
      <c r="O133" s="8">
        <v>10</v>
      </c>
      <c r="P133" s="4" t="s">
        <v>556</v>
      </c>
      <c r="Q133" s="4">
        <v>180743509.19049999</v>
      </c>
      <c r="R133" s="4">
        <v>0</v>
      </c>
      <c r="S133" s="4">
        <v>2492095.3303999999</v>
      </c>
      <c r="T133" s="4">
        <v>7313082.2119000005</v>
      </c>
      <c r="U133" s="4">
        <v>5081680.0591000002</v>
      </c>
      <c r="V133" s="4">
        <v>224049191.7942</v>
      </c>
      <c r="W133" s="6">
        <f t="shared" si="7"/>
        <v>419679558.58609998</v>
      </c>
    </row>
    <row r="134" spans="1:23" ht="24.95" customHeight="1">
      <c r="A134" s="163"/>
      <c r="B134" s="160"/>
      <c r="C134" s="1">
        <v>3</v>
      </c>
      <c r="D134" s="4" t="s">
        <v>176</v>
      </c>
      <c r="E134" s="4">
        <v>133760495.9315</v>
      </c>
      <c r="F134" s="4">
        <v>-6066891.2400000002</v>
      </c>
      <c r="G134" s="4">
        <v>1844292.5490999999</v>
      </c>
      <c r="H134" s="4">
        <v>5412097.551</v>
      </c>
      <c r="I134" s="4">
        <v>3760732.8081</v>
      </c>
      <c r="J134" s="4">
        <v>24553326.8935</v>
      </c>
      <c r="K134" s="5">
        <f t="shared" si="6"/>
        <v>163264054.49320003</v>
      </c>
      <c r="L134" s="7"/>
      <c r="M134" s="168"/>
      <c r="N134" s="160"/>
      <c r="O134" s="8">
        <v>11</v>
      </c>
      <c r="P134" s="4" t="s">
        <v>557</v>
      </c>
      <c r="Q134" s="4">
        <v>156243822.3294</v>
      </c>
      <c r="R134" s="4">
        <v>0</v>
      </c>
      <c r="S134" s="4">
        <v>2154293.1294</v>
      </c>
      <c r="T134" s="4">
        <v>6321797.7945999997</v>
      </c>
      <c r="U134" s="4">
        <v>4392861.0208000001</v>
      </c>
      <c r="V134" s="4">
        <v>217001032.06709999</v>
      </c>
      <c r="W134" s="6">
        <f t="shared" si="7"/>
        <v>386113806.34130001</v>
      </c>
    </row>
    <row r="135" spans="1:23" ht="24.95" customHeight="1">
      <c r="A135" s="163"/>
      <c r="B135" s="160"/>
      <c r="C135" s="1">
        <v>4</v>
      </c>
      <c r="D135" s="4" t="s">
        <v>177</v>
      </c>
      <c r="E135" s="4">
        <v>158571319.51769999</v>
      </c>
      <c r="F135" s="4">
        <v>-6066891.2400000002</v>
      </c>
      <c r="G135" s="4">
        <v>2186384.7099000001</v>
      </c>
      <c r="H135" s="4">
        <v>6415970.9040999999</v>
      </c>
      <c r="I135" s="4">
        <v>4458299.5867999997</v>
      </c>
      <c r="J135" s="4">
        <v>31126659.864399999</v>
      </c>
      <c r="K135" s="5">
        <f t="shared" si="6"/>
        <v>196691743.34289998</v>
      </c>
      <c r="L135" s="7"/>
      <c r="M135" s="168"/>
      <c r="N135" s="160"/>
      <c r="O135" s="8">
        <v>12</v>
      </c>
      <c r="P135" s="4" t="s">
        <v>558</v>
      </c>
      <c r="Q135" s="4">
        <v>214827506.1295</v>
      </c>
      <c r="R135" s="4">
        <v>0</v>
      </c>
      <c r="S135" s="4">
        <v>2962046.2015999998</v>
      </c>
      <c r="T135" s="4">
        <v>8692158.4112999998</v>
      </c>
      <c r="U135" s="4">
        <v>6039966.0210999995</v>
      </c>
      <c r="V135" s="4">
        <v>230670769.5235</v>
      </c>
      <c r="W135" s="6">
        <f t="shared" si="7"/>
        <v>463192446.28699994</v>
      </c>
    </row>
    <row r="136" spans="1:23" ht="24.95" customHeight="1">
      <c r="A136" s="163"/>
      <c r="B136" s="160"/>
      <c r="C136" s="1">
        <v>5</v>
      </c>
      <c r="D136" s="4" t="s">
        <v>178</v>
      </c>
      <c r="E136" s="4">
        <v>205800883.92410001</v>
      </c>
      <c r="F136" s="4">
        <v>-6066891.2400000002</v>
      </c>
      <c r="G136" s="4">
        <v>2837586.9435999999</v>
      </c>
      <c r="H136" s="4">
        <v>8326931.2970000003</v>
      </c>
      <c r="I136" s="4">
        <v>5786178.7273000004</v>
      </c>
      <c r="J136" s="4">
        <v>40665908.500100002</v>
      </c>
      <c r="K136" s="5">
        <f t="shared" si="6"/>
        <v>257350598.15209997</v>
      </c>
      <c r="L136" s="7"/>
      <c r="M136" s="168"/>
      <c r="N136" s="160"/>
      <c r="O136" s="8">
        <v>13</v>
      </c>
      <c r="P136" s="4" t="s">
        <v>559</v>
      </c>
      <c r="Q136" s="4">
        <v>232429480.6451</v>
      </c>
      <c r="R136" s="4">
        <v>0</v>
      </c>
      <c r="S136" s="4">
        <v>3204742.5987999998</v>
      </c>
      <c r="T136" s="4">
        <v>9404353.7609999999</v>
      </c>
      <c r="U136" s="4">
        <v>6534852.9649999999</v>
      </c>
      <c r="V136" s="4">
        <v>238646457.7782</v>
      </c>
      <c r="W136" s="6">
        <f t="shared" si="7"/>
        <v>490219887.74810004</v>
      </c>
    </row>
    <row r="137" spans="1:23" ht="24.95" customHeight="1">
      <c r="A137" s="163"/>
      <c r="B137" s="160"/>
      <c r="C137" s="1">
        <v>6</v>
      </c>
      <c r="D137" s="4" t="s">
        <v>179</v>
      </c>
      <c r="E137" s="4">
        <v>168141901.5936</v>
      </c>
      <c r="F137" s="4">
        <v>-6066891.2400000002</v>
      </c>
      <c r="G137" s="4">
        <v>2318344.0981000001</v>
      </c>
      <c r="H137" s="4">
        <v>6803207.2362000002</v>
      </c>
      <c r="I137" s="4">
        <v>4727380.5418999996</v>
      </c>
      <c r="J137" s="4">
        <v>30381662.461100001</v>
      </c>
      <c r="K137" s="5">
        <f t="shared" ref="K137:K200" si="16">E137+F137+G137+H137+I137+J137</f>
        <v>206305604.69090003</v>
      </c>
      <c r="L137" s="7"/>
      <c r="M137" s="168"/>
      <c r="N137" s="160"/>
      <c r="O137" s="8">
        <v>14</v>
      </c>
      <c r="P137" s="4" t="s">
        <v>560</v>
      </c>
      <c r="Q137" s="4">
        <v>125120383.2368</v>
      </c>
      <c r="R137" s="4">
        <v>0</v>
      </c>
      <c r="S137" s="4">
        <v>1725162.4924000001</v>
      </c>
      <c r="T137" s="4">
        <v>5062509.0389</v>
      </c>
      <c r="U137" s="4">
        <v>3517812.3923999998</v>
      </c>
      <c r="V137" s="4">
        <v>210624181.25240001</v>
      </c>
      <c r="W137" s="6">
        <f t="shared" ref="W137:W200" si="17">Q137+R137+S137+T137+U137+V137</f>
        <v>346050048.41290003</v>
      </c>
    </row>
    <row r="138" spans="1:23" ht="24.95" customHeight="1">
      <c r="A138" s="163"/>
      <c r="B138" s="160"/>
      <c r="C138" s="1">
        <v>7</v>
      </c>
      <c r="D138" s="4" t="s">
        <v>180</v>
      </c>
      <c r="E138" s="4">
        <v>159498289.44999999</v>
      </c>
      <c r="F138" s="4">
        <v>-6066891.2400000002</v>
      </c>
      <c r="G138" s="4">
        <v>2199165.7908999999</v>
      </c>
      <c r="H138" s="4">
        <v>6453477.1325000003</v>
      </c>
      <c r="I138" s="4">
        <v>4484361.7377000004</v>
      </c>
      <c r="J138" s="4">
        <v>28663780.3114</v>
      </c>
      <c r="K138" s="5">
        <f t="shared" si="16"/>
        <v>195232183.18249995</v>
      </c>
      <c r="L138" s="7"/>
      <c r="M138" s="168"/>
      <c r="N138" s="160"/>
      <c r="O138" s="8">
        <v>15</v>
      </c>
      <c r="P138" s="4" t="s">
        <v>561</v>
      </c>
      <c r="Q138" s="4">
        <v>150977836.9815</v>
      </c>
      <c r="R138" s="4">
        <v>0</v>
      </c>
      <c r="S138" s="4">
        <v>2081685.6118999999</v>
      </c>
      <c r="T138" s="4">
        <v>6108730.2054000003</v>
      </c>
      <c r="U138" s="4">
        <v>4244805.6198000005</v>
      </c>
      <c r="V138" s="4">
        <v>217279069.37549999</v>
      </c>
      <c r="W138" s="6">
        <f t="shared" si="17"/>
        <v>380692127.79409999</v>
      </c>
    </row>
    <row r="139" spans="1:23" ht="24.95" customHeight="1">
      <c r="A139" s="163"/>
      <c r="B139" s="160"/>
      <c r="C139" s="1">
        <v>8</v>
      </c>
      <c r="D139" s="4" t="s">
        <v>181</v>
      </c>
      <c r="E139" s="4">
        <v>137065254.0936</v>
      </c>
      <c r="F139" s="4">
        <v>-6066891.2400000002</v>
      </c>
      <c r="G139" s="4">
        <v>1889858.6246</v>
      </c>
      <c r="H139" s="4">
        <v>5545811.7199999997</v>
      </c>
      <c r="I139" s="4">
        <v>3853647.4789</v>
      </c>
      <c r="J139" s="4">
        <v>26113138.318799999</v>
      </c>
      <c r="K139" s="5">
        <f t="shared" si="16"/>
        <v>168400818.99590001</v>
      </c>
      <c r="L139" s="7"/>
      <c r="M139" s="168"/>
      <c r="N139" s="160"/>
      <c r="O139" s="8">
        <v>16</v>
      </c>
      <c r="P139" s="4" t="s">
        <v>562</v>
      </c>
      <c r="Q139" s="4">
        <v>226025164.90669999</v>
      </c>
      <c r="R139" s="4">
        <v>0</v>
      </c>
      <c r="S139" s="4">
        <v>3116439.7577999998</v>
      </c>
      <c r="T139" s="4">
        <v>9145228.0656000003</v>
      </c>
      <c r="U139" s="4">
        <v>6354792.9244999997</v>
      </c>
      <c r="V139" s="4">
        <v>236656192.48280001</v>
      </c>
      <c r="W139" s="6">
        <f t="shared" si="17"/>
        <v>481297818.13740003</v>
      </c>
    </row>
    <row r="140" spans="1:23" ht="24.95" customHeight="1">
      <c r="A140" s="163"/>
      <c r="B140" s="160"/>
      <c r="C140" s="1">
        <v>9</v>
      </c>
      <c r="D140" s="4" t="s">
        <v>182</v>
      </c>
      <c r="E140" s="4">
        <v>173148767.5882</v>
      </c>
      <c r="F140" s="4">
        <v>-6066891.2400000002</v>
      </c>
      <c r="G140" s="4">
        <v>2387378.8724000002</v>
      </c>
      <c r="H140" s="4">
        <v>7005790.5698999995</v>
      </c>
      <c r="I140" s="4">
        <v>4868150.6929000001</v>
      </c>
      <c r="J140" s="4">
        <v>32417099.600299999</v>
      </c>
      <c r="K140" s="5">
        <f t="shared" si="16"/>
        <v>213760296.0837</v>
      </c>
      <c r="L140" s="7"/>
      <c r="M140" s="168"/>
      <c r="N140" s="160"/>
      <c r="O140" s="8">
        <v>17</v>
      </c>
      <c r="P140" s="4" t="s">
        <v>563</v>
      </c>
      <c r="Q140" s="4">
        <v>219316512.8874</v>
      </c>
      <c r="R140" s="4">
        <v>0</v>
      </c>
      <c r="S140" s="4">
        <v>3023940.7217999999</v>
      </c>
      <c r="T140" s="4">
        <v>8873788.5877999999</v>
      </c>
      <c r="U140" s="4">
        <v>6166176.3410999998</v>
      </c>
      <c r="V140" s="4">
        <v>234508962.7123</v>
      </c>
      <c r="W140" s="6">
        <f t="shared" si="17"/>
        <v>471889381.25040001</v>
      </c>
    </row>
    <row r="141" spans="1:23" ht="24.95" customHeight="1">
      <c r="A141" s="163"/>
      <c r="B141" s="160"/>
      <c r="C141" s="1">
        <v>10</v>
      </c>
      <c r="D141" s="4" t="s">
        <v>183</v>
      </c>
      <c r="E141" s="4">
        <v>163818363.07049999</v>
      </c>
      <c r="F141" s="4">
        <v>-6066891.2400000002</v>
      </c>
      <c r="G141" s="4">
        <v>2258731.0573999998</v>
      </c>
      <c r="H141" s="4">
        <v>6628272.0873999996</v>
      </c>
      <c r="I141" s="4">
        <v>4605822.4312000005</v>
      </c>
      <c r="J141" s="4">
        <v>32475730.809900001</v>
      </c>
      <c r="K141" s="5">
        <f t="shared" si="16"/>
        <v>203720028.21639997</v>
      </c>
      <c r="L141" s="7"/>
      <c r="M141" s="168"/>
      <c r="N141" s="160"/>
      <c r="O141" s="8">
        <v>18</v>
      </c>
      <c r="P141" s="4" t="s">
        <v>564</v>
      </c>
      <c r="Q141" s="4">
        <v>223940500.7031</v>
      </c>
      <c r="R141" s="4">
        <v>0</v>
      </c>
      <c r="S141" s="4">
        <v>3087696.3637000001</v>
      </c>
      <c r="T141" s="4">
        <v>9060880.2470999993</v>
      </c>
      <c r="U141" s="4">
        <v>6296181.7105</v>
      </c>
      <c r="V141" s="4">
        <v>235949422.1365</v>
      </c>
      <c r="W141" s="6">
        <f t="shared" si="17"/>
        <v>478334681.1609</v>
      </c>
    </row>
    <row r="142" spans="1:23" ht="24.95" customHeight="1">
      <c r="A142" s="163"/>
      <c r="B142" s="160"/>
      <c r="C142" s="1">
        <v>11</v>
      </c>
      <c r="D142" s="4" t="s">
        <v>184</v>
      </c>
      <c r="E142" s="4">
        <v>187561092.5399</v>
      </c>
      <c r="F142" s="4">
        <v>-6066891.2400000002</v>
      </c>
      <c r="G142" s="4">
        <v>2586096.3139</v>
      </c>
      <c r="H142" s="4">
        <v>7588929.1716999998</v>
      </c>
      <c r="I142" s="4">
        <v>5273359.2928999998</v>
      </c>
      <c r="J142" s="4">
        <v>33890807.959899999</v>
      </c>
      <c r="K142" s="5">
        <f t="shared" si="16"/>
        <v>230833394.03829998</v>
      </c>
      <c r="L142" s="7"/>
      <c r="M142" s="168"/>
      <c r="N142" s="160"/>
      <c r="O142" s="8">
        <v>19</v>
      </c>
      <c r="P142" s="4" t="s">
        <v>565</v>
      </c>
      <c r="Q142" s="4">
        <v>173197037.817</v>
      </c>
      <c r="R142" s="4">
        <v>0</v>
      </c>
      <c r="S142" s="4">
        <v>2388044.4232999999</v>
      </c>
      <c r="T142" s="4">
        <v>7007743.6366999997</v>
      </c>
      <c r="U142" s="4">
        <v>4869507.8307999996</v>
      </c>
      <c r="V142" s="4">
        <v>222500135.56979999</v>
      </c>
      <c r="W142" s="6">
        <f t="shared" si="17"/>
        <v>409962469.27759999</v>
      </c>
    </row>
    <row r="143" spans="1:23" ht="24.95" customHeight="1">
      <c r="A143" s="163"/>
      <c r="B143" s="160"/>
      <c r="C143" s="1">
        <v>12</v>
      </c>
      <c r="D143" s="4" t="s">
        <v>185</v>
      </c>
      <c r="E143" s="4">
        <v>144035871.535</v>
      </c>
      <c r="F143" s="4">
        <v>-6066891.2400000002</v>
      </c>
      <c r="G143" s="4">
        <v>1985969.6454</v>
      </c>
      <c r="H143" s="4">
        <v>5827850.6084000003</v>
      </c>
      <c r="I143" s="4">
        <v>4049629.3308000001</v>
      </c>
      <c r="J143" s="4">
        <v>28996638.415399998</v>
      </c>
      <c r="K143" s="5">
        <f t="shared" si="16"/>
        <v>178829068.29499996</v>
      </c>
      <c r="L143" s="7"/>
      <c r="M143" s="169"/>
      <c r="N143" s="161"/>
      <c r="O143" s="8">
        <v>20</v>
      </c>
      <c r="P143" s="4" t="s">
        <v>566</v>
      </c>
      <c r="Q143" s="4">
        <v>198115373.13370001</v>
      </c>
      <c r="R143" s="4">
        <v>0</v>
      </c>
      <c r="S143" s="4">
        <v>2731618.9580999999</v>
      </c>
      <c r="T143" s="4">
        <v>8015967.0334000001</v>
      </c>
      <c r="U143" s="4">
        <v>5570097.3470999999</v>
      </c>
      <c r="V143" s="4">
        <v>228725983.3635</v>
      </c>
      <c r="W143" s="6">
        <f t="shared" si="17"/>
        <v>443159039.83579999</v>
      </c>
    </row>
    <row r="144" spans="1:23" ht="24.95" customHeight="1">
      <c r="A144" s="163"/>
      <c r="B144" s="160"/>
      <c r="C144" s="1">
        <v>13</v>
      </c>
      <c r="D144" s="4" t="s">
        <v>186</v>
      </c>
      <c r="E144" s="4">
        <v>173020936.32429999</v>
      </c>
      <c r="F144" s="4">
        <v>-6066891.2400000002</v>
      </c>
      <c r="G144" s="4">
        <v>2385616.3322000001</v>
      </c>
      <c r="H144" s="4">
        <v>7000618.3755999999</v>
      </c>
      <c r="I144" s="4">
        <v>4864556.6629999997</v>
      </c>
      <c r="J144" s="4">
        <v>36883888.189300001</v>
      </c>
      <c r="K144" s="5">
        <f t="shared" si="16"/>
        <v>218088724.64439997</v>
      </c>
      <c r="L144" s="7"/>
      <c r="M144" s="14"/>
      <c r="N144" s="164" t="s">
        <v>831</v>
      </c>
      <c r="O144" s="165"/>
      <c r="P144" s="166"/>
      <c r="Q144" s="10">
        <f>SUM(Q124:Q143)</f>
        <v>3741515392.5193009</v>
      </c>
      <c r="R144" s="10">
        <f t="shared" ref="R144:V144" si="18">SUM(R124:R143)</f>
        <v>0</v>
      </c>
      <c r="S144" s="10">
        <f t="shared" si="18"/>
        <v>51588093.4256</v>
      </c>
      <c r="T144" s="10">
        <f t="shared" si="18"/>
        <v>151385849.4012</v>
      </c>
      <c r="U144" s="10">
        <f t="shared" si="18"/>
        <v>105194284.68630002</v>
      </c>
      <c r="V144" s="10">
        <f t="shared" si="18"/>
        <v>4509007218.6581993</v>
      </c>
      <c r="W144" s="6">
        <f t="shared" si="17"/>
        <v>8558690838.6905994</v>
      </c>
    </row>
    <row r="145" spans="1:23" ht="24.95" customHeight="1">
      <c r="A145" s="163"/>
      <c r="B145" s="160"/>
      <c r="C145" s="1">
        <v>14</v>
      </c>
      <c r="D145" s="4" t="s">
        <v>187</v>
      </c>
      <c r="E145" s="4">
        <v>127811257.9884</v>
      </c>
      <c r="F145" s="4">
        <v>-6066891.2400000002</v>
      </c>
      <c r="G145" s="4">
        <v>1762264.3304000001</v>
      </c>
      <c r="H145" s="4">
        <v>5171384.8063000003</v>
      </c>
      <c r="I145" s="4">
        <v>3593467.4720000001</v>
      </c>
      <c r="J145" s="4">
        <v>24681774.721700002</v>
      </c>
      <c r="K145" s="5">
        <f t="shared" si="16"/>
        <v>156953258.07880002</v>
      </c>
      <c r="L145" s="7"/>
      <c r="M145" s="167">
        <v>25</v>
      </c>
      <c r="N145" s="159" t="s">
        <v>44</v>
      </c>
      <c r="O145" s="8">
        <v>1</v>
      </c>
      <c r="P145" s="4" t="s">
        <v>567</v>
      </c>
      <c r="Q145" s="4">
        <v>129627144.46340001</v>
      </c>
      <c r="R145" s="4">
        <v>-3018317.48</v>
      </c>
      <c r="S145" s="4">
        <v>1787301.8115999999</v>
      </c>
      <c r="T145" s="4">
        <v>5244857.5807999996</v>
      </c>
      <c r="U145" s="4">
        <v>3644521.8868</v>
      </c>
      <c r="V145" s="4">
        <v>26025060.962099999</v>
      </c>
      <c r="W145" s="6">
        <f t="shared" si="17"/>
        <v>163310569.2247</v>
      </c>
    </row>
    <row r="146" spans="1:23" ht="24.95" customHeight="1">
      <c r="A146" s="163"/>
      <c r="B146" s="160"/>
      <c r="C146" s="1">
        <v>15</v>
      </c>
      <c r="D146" s="4" t="s">
        <v>188</v>
      </c>
      <c r="E146" s="4">
        <v>134268430.9781</v>
      </c>
      <c r="F146" s="4">
        <v>-6066891.2400000002</v>
      </c>
      <c r="G146" s="4">
        <v>1851295.9683000001</v>
      </c>
      <c r="H146" s="4">
        <v>5432649.1645999998</v>
      </c>
      <c r="I146" s="4">
        <v>3775013.6164000002</v>
      </c>
      <c r="J146" s="4">
        <v>26516427.624200001</v>
      </c>
      <c r="K146" s="5">
        <f t="shared" si="16"/>
        <v>165776926.11159998</v>
      </c>
      <c r="L146" s="7"/>
      <c r="M146" s="168"/>
      <c r="N146" s="160"/>
      <c r="O146" s="8">
        <v>2</v>
      </c>
      <c r="P146" s="4" t="s">
        <v>568</v>
      </c>
      <c r="Q146" s="4">
        <v>146113197.3123</v>
      </c>
      <c r="R146" s="4">
        <v>-3018317.48</v>
      </c>
      <c r="S146" s="4">
        <v>2014611.8572</v>
      </c>
      <c r="T146" s="4">
        <v>5911901.5060000001</v>
      </c>
      <c r="U146" s="4">
        <v>4108034.2220000001</v>
      </c>
      <c r="V146" s="4">
        <v>25972452.664999999</v>
      </c>
      <c r="W146" s="6">
        <f t="shared" si="17"/>
        <v>181101880.08250001</v>
      </c>
    </row>
    <row r="147" spans="1:23" ht="24.95" customHeight="1">
      <c r="A147" s="163"/>
      <c r="B147" s="160"/>
      <c r="C147" s="1">
        <v>16</v>
      </c>
      <c r="D147" s="4" t="s">
        <v>189</v>
      </c>
      <c r="E147" s="4">
        <v>122469183.4949</v>
      </c>
      <c r="F147" s="4">
        <v>-6066891.2400000002</v>
      </c>
      <c r="G147" s="4">
        <v>1688607.6942</v>
      </c>
      <c r="H147" s="4">
        <v>4955238.5661000004</v>
      </c>
      <c r="I147" s="4">
        <v>3443272.7925</v>
      </c>
      <c r="J147" s="4">
        <v>22999476.922499999</v>
      </c>
      <c r="K147" s="5">
        <f t="shared" si="16"/>
        <v>149488888.23019999</v>
      </c>
      <c r="L147" s="7"/>
      <c r="M147" s="168"/>
      <c r="N147" s="160"/>
      <c r="O147" s="8">
        <v>3</v>
      </c>
      <c r="P147" s="4" t="s">
        <v>569</v>
      </c>
      <c r="Q147" s="4">
        <v>149606943.62450001</v>
      </c>
      <c r="R147" s="4">
        <v>-3018317.48</v>
      </c>
      <c r="S147" s="4">
        <v>2062783.7053</v>
      </c>
      <c r="T147" s="4">
        <v>6053262.3444999997</v>
      </c>
      <c r="U147" s="4">
        <v>4206262.3744000001</v>
      </c>
      <c r="V147" s="4">
        <v>27633854.645300001</v>
      </c>
      <c r="W147" s="6">
        <f t="shared" si="17"/>
        <v>186544789.21400002</v>
      </c>
    </row>
    <row r="148" spans="1:23" ht="24.95" customHeight="1">
      <c r="A148" s="163"/>
      <c r="B148" s="160"/>
      <c r="C148" s="1">
        <v>17</v>
      </c>
      <c r="D148" s="4" t="s">
        <v>190</v>
      </c>
      <c r="E148" s="4">
        <v>154960929.94569999</v>
      </c>
      <c r="F148" s="4">
        <v>-6066891.2400000002</v>
      </c>
      <c r="G148" s="4">
        <v>2136604.5819999999</v>
      </c>
      <c r="H148" s="4">
        <v>6269890.5504000001</v>
      </c>
      <c r="I148" s="4">
        <v>4356791.9599000001</v>
      </c>
      <c r="J148" s="4">
        <v>29068728.990699999</v>
      </c>
      <c r="K148" s="5">
        <f t="shared" si="16"/>
        <v>190726054.78869995</v>
      </c>
      <c r="L148" s="7"/>
      <c r="M148" s="168"/>
      <c r="N148" s="160"/>
      <c r="O148" s="8">
        <v>4</v>
      </c>
      <c r="P148" s="4" t="s">
        <v>570</v>
      </c>
      <c r="Q148" s="4">
        <v>176515805.8179</v>
      </c>
      <c r="R148" s="4">
        <v>-3018317.48</v>
      </c>
      <c r="S148" s="4">
        <v>2433803.6667999998</v>
      </c>
      <c r="T148" s="4">
        <v>7142024.6593000004</v>
      </c>
      <c r="U148" s="4">
        <v>4962816.3941000002</v>
      </c>
      <c r="V148" s="4">
        <v>31682112.272700001</v>
      </c>
      <c r="W148" s="6">
        <f t="shared" si="17"/>
        <v>219718245.33080003</v>
      </c>
    </row>
    <row r="149" spans="1:23" ht="24.95" customHeight="1">
      <c r="A149" s="163"/>
      <c r="B149" s="160"/>
      <c r="C149" s="1">
        <v>18</v>
      </c>
      <c r="D149" s="4" t="s">
        <v>191</v>
      </c>
      <c r="E149" s="4">
        <v>145214137.7994</v>
      </c>
      <c r="F149" s="4">
        <v>-6066891.2400000002</v>
      </c>
      <c r="G149" s="4">
        <v>2002215.6055999999</v>
      </c>
      <c r="H149" s="4">
        <v>5875524.5641000001</v>
      </c>
      <c r="I149" s="4">
        <v>4082756.7842000001</v>
      </c>
      <c r="J149" s="4">
        <v>29462738.0942</v>
      </c>
      <c r="K149" s="5">
        <f t="shared" si="16"/>
        <v>180570481.60750002</v>
      </c>
      <c r="L149" s="7"/>
      <c r="M149" s="168"/>
      <c r="N149" s="160"/>
      <c r="O149" s="8">
        <v>5</v>
      </c>
      <c r="P149" s="4" t="s">
        <v>571</v>
      </c>
      <c r="Q149" s="4">
        <v>126039881.59299999</v>
      </c>
      <c r="R149" s="4">
        <v>-3018317.48</v>
      </c>
      <c r="S149" s="4">
        <v>1737840.5552000001</v>
      </c>
      <c r="T149" s="4">
        <v>5099712.9589999998</v>
      </c>
      <c r="U149" s="4">
        <v>3543664.4769000001</v>
      </c>
      <c r="V149" s="4">
        <v>23924600.951000001</v>
      </c>
      <c r="W149" s="6">
        <f t="shared" si="17"/>
        <v>157327383.05509999</v>
      </c>
    </row>
    <row r="150" spans="1:23" ht="24.95" customHeight="1">
      <c r="A150" s="163"/>
      <c r="B150" s="160"/>
      <c r="C150" s="1">
        <v>19</v>
      </c>
      <c r="D150" s="4" t="s">
        <v>192</v>
      </c>
      <c r="E150" s="4">
        <v>170072485.29269999</v>
      </c>
      <c r="F150" s="4">
        <v>-6066891.2400000002</v>
      </c>
      <c r="G150" s="4">
        <v>2344963.0269999998</v>
      </c>
      <c r="H150" s="4">
        <v>6881320.7871000003</v>
      </c>
      <c r="I150" s="4">
        <v>4781659.7176000001</v>
      </c>
      <c r="J150" s="4">
        <v>34687860.535700001</v>
      </c>
      <c r="K150" s="5">
        <f t="shared" si="16"/>
        <v>212701398.12009996</v>
      </c>
      <c r="L150" s="7"/>
      <c r="M150" s="168"/>
      <c r="N150" s="160"/>
      <c r="O150" s="8">
        <v>6</v>
      </c>
      <c r="P150" s="4" t="s">
        <v>572</v>
      </c>
      <c r="Q150" s="4">
        <v>118519625.1647</v>
      </c>
      <c r="R150" s="4">
        <v>-3018317.48</v>
      </c>
      <c r="S150" s="4">
        <v>1634151.1004000001</v>
      </c>
      <c r="T150" s="4">
        <v>4795435.0695000002</v>
      </c>
      <c r="U150" s="4">
        <v>3332229.2927999999</v>
      </c>
      <c r="V150" s="4">
        <v>24748818.091499999</v>
      </c>
      <c r="W150" s="6">
        <f t="shared" si="17"/>
        <v>150011941.23890001</v>
      </c>
    </row>
    <row r="151" spans="1:23" ht="24.95" customHeight="1">
      <c r="A151" s="163"/>
      <c r="B151" s="160"/>
      <c r="C151" s="1">
        <v>20</v>
      </c>
      <c r="D151" s="4" t="s">
        <v>193</v>
      </c>
      <c r="E151" s="4">
        <v>117873455.5253</v>
      </c>
      <c r="F151" s="4">
        <v>-6066891.2400000002</v>
      </c>
      <c r="G151" s="4">
        <v>1625241.6997</v>
      </c>
      <c r="H151" s="4">
        <v>4769290.3315000003</v>
      </c>
      <c r="I151" s="4">
        <v>3314061.9605999999</v>
      </c>
      <c r="J151" s="4">
        <v>23491880.749899998</v>
      </c>
      <c r="K151" s="5">
        <f t="shared" si="16"/>
        <v>145007039.02700001</v>
      </c>
      <c r="L151" s="7"/>
      <c r="M151" s="168"/>
      <c r="N151" s="160"/>
      <c r="O151" s="8">
        <v>7</v>
      </c>
      <c r="P151" s="4" t="s">
        <v>573</v>
      </c>
      <c r="Q151" s="4">
        <v>135419316.8716</v>
      </c>
      <c r="R151" s="4">
        <v>-3018317.48</v>
      </c>
      <c r="S151" s="4">
        <v>1867164.4073000001</v>
      </c>
      <c r="T151" s="4">
        <v>5479215.2801999999</v>
      </c>
      <c r="U151" s="4">
        <v>3807371.2590999999</v>
      </c>
      <c r="V151" s="4">
        <v>25798832.993000001</v>
      </c>
      <c r="W151" s="6">
        <f t="shared" si="17"/>
        <v>169353583.3312</v>
      </c>
    </row>
    <row r="152" spans="1:23" ht="24.95" customHeight="1">
      <c r="A152" s="163"/>
      <c r="B152" s="160"/>
      <c r="C152" s="1">
        <v>21</v>
      </c>
      <c r="D152" s="4" t="s">
        <v>194</v>
      </c>
      <c r="E152" s="4">
        <v>161171126.58759999</v>
      </c>
      <c r="F152" s="4">
        <v>-6066891.2400000002</v>
      </c>
      <c r="G152" s="4">
        <v>2222230.9048000001</v>
      </c>
      <c r="H152" s="4">
        <v>6521161.9725000001</v>
      </c>
      <c r="I152" s="4">
        <v>4531394.26</v>
      </c>
      <c r="J152" s="4">
        <v>31938462.430100001</v>
      </c>
      <c r="K152" s="5">
        <f t="shared" si="16"/>
        <v>200317484.91499996</v>
      </c>
      <c r="L152" s="7"/>
      <c r="M152" s="168"/>
      <c r="N152" s="160"/>
      <c r="O152" s="8">
        <v>8</v>
      </c>
      <c r="P152" s="4" t="s">
        <v>574</v>
      </c>
      <c r="Q152" s="4">
        <v>211898575.44909999</v>
      </c>
      <c r="R152" s="4">
        <v>-3018317.48</v>
      </c>
      <c r="S152" s="4">
        <v>2921662.0433999998</v>
      </c>
      <c r="T152" s="4">
        <v>8573650.6378000006</v>
      </c>
      <c r="U152" s="4">
        <v>5957617.8986</v>
      </c>
      <c r="V152" s="4">
        <v>39378841.344599999</v>
      </c>
      <c r="W152" s="6">
        <f t="shared" si="17"/>
        <v>265712029.8935</v>
      </c>
    </row>
    <row r="153" spans="1:23" ht="24.95" customHeight="1">
      <c r="A153" s="163"/>
      <c r="B153" s="160"/>
      <c r="C153" s="1">
        <v>22</v>
      </c>
      <c r="D153" s="4" t="s">
        <v>195</v>
      </c>
      <c r="E153" s="4">
        <v>156935248.23339999</v>
      </c>
      <c r="F153" s="4">
        <v>-6066891.2400000002</v>
      </c>
      <c r="G153" s="4">
        <v>2163826.5244</v>
      </c>
      <c r="H153" s="4">
        <v>6349773.6511000004</v>
      </c>
      <c r="I153" s="4">
        <v>4412300.7520000003</v>
      </c>
      <c r="J153" s="4">
        <v>30181431.348999999</v>
      </c>
      <c r="K153" s="5">
        <f t="shared" si="16"/>
        <v>193975689.26989999</v>
      </c>
      <c r="L153" s="7"/>
      <c r="M153" s="168"/>
      <c r="N153" s="160"/>
      <c r="O153" s="8">
        <v>9</v>
      </c>
      <c r="P153" s="4" t="s">
        <v>58</v>
      </c>
      <c r="Q153" s="4">
        <v>196375849.67739999</v>
      </c>
      <c r="R153" s="4">
        <v>-3018317.48</v>
      </c>
      <c r="S153" s="4">
        <v>2707634.3719000001</v>
      </c>
      <c r="T153" s="4">
        <v>7945583.9911000002</v>
      </c>
      <c r="U153" s="4">
        <v>5521189.9108999996</v>
      </c>
      <c r="V153" s="4">
        <v>30720781.6851</v>
      </c>
      <c r="W153" s="6">
        <f t="shared" si="17"/>
        <v>240252722.1564</v>
      </c>
    </row>
    <row r="154" spans="1:23" ht="24.95" customHeight="1">
      <c r="A154" s="163"/>
      <c r="B154" s="161"/>
      <c r="C154" s="1">
        <v>23</v>
      </c>
      <c r="D154" s="4" t="s">
        <v>196</v>
      </c>
      <c r="E154" s="4">
        <v>166222196.5799</v>
      </c>
      <c r="F154" s="4">
        <v>-6066891.2400000002</v>
      </c>
      <c r="G154" s="4">
        <v>2291875.1647000001</v>
      </c>
      <c r="H154" s="4">
        <v>6725533.8488999996</v>
      </c>
      <c r="I154" s="4">
        <v>4673407.2251000004</v>
      </c>
      <c r="J154" s="4">
        <v>32749097.288199998</v>
      </c>
      <c r="K154" s="5">
        <f t="shared" si="16"/>
        <v>206595218.86679998</v>
      </c>
      <c r="L154" s="7"/>
      <c r="M154" s="168"/>
      <c r="N154" s="160"/>
      <c r="O154" s="8">
        <v>10</v>
      </c>
      <c r="P154" s="4" t="s">
        <v>847</v>
      </c>
      <c r="Q154" s="4">
        <v>150224535.17070001</v>
      </c>
      <c r="R154" s="4">
        <v>-3018317.48</v>
      </c>
      <c r="S154" s="4">
        <v>2071299.0706</v>
      </c>
      <c r="T154" s="4">
        <v>6078250.7812999999</v>
      </c>
      <c r="U154" s="4">
        <v>4223626.2214000002</v>
      </c>
      <c r="V154" s="4">
        <v>28219060.4921</v>
      </c>
      <c r="W154" s="6">
        <f t="shared" si="17"/>
        <v>187798454.25610003</v>
      </c>
    </row>
    <row r="155" spans="1:23" ht="24.95" customHeight="1">
      <c r="A155" s="1"/>
      <c r="B155" s="164" t="s">
        <v>814</v>
      </c>
      <c r="C155" s="165"/>
      <c r="D155" s="166"/>
      <c r="E155" s="10">
        <f>SUM(E132:E154)</f>
        <v>3556120841.3273997</v>
      </c>
      <c r="F155" s="10">
        <f t="shared" ref="F155:K155" si="19">SUM(F132:F154)</f>
        <v>-139538498.51999995</v>
      </c>
      <c r="G155" s="10">
        <f t="shared" si="19"/>
        <v>49031869.429700002</v>
      </c>
      <c r="H155" s="10">
        <f t="shared" si="19"/>
        <v>143884580.88729998</v>
      </c>
      <c r="I155" s="10">
        <f t="shared" si="19"/>
        <v>99981838.617600024</v>
      </c>
      <c r="J155" s="10">
        <f t="shared" si="19"/>
        <v>687252778.92079997</v>
      </c>
      <c r="K155" s="10">
        <f t="shared" si="19"/>
        <v>4396733410.6627998</v>
      </c>
      <c r="L155" s="7"/>
      <c r="M155" s="168"/>
      <c r="N155" s="160"/>
      <c r="O155" s="8">
        <v>11</v>
      </c>
      <c r="P155" s="4" t="s">
        <v>187</v>
      </c>
      <c r="Q155" s="4">
        <v>143793910.55309999</v>
      </c>
      <c r="R155" s="4">
        <v>-3018317.48</v>
      </c>
      <c r="S155" s="4">
        <v>1982633.4823</v>
      </c>
      <c r="T155" s="4">
        <v>5818060.5994999995</v>
      </c>
      <c r="U155" s="4">
        <v>4042826.4956999999</v>
      </c>
      <c r="V155" s="4">
        <v>28203388.627900001</v>
      </c>
      <c r="W155" s="6">
        <f t="shared" si="17"/>
        <v>180822502.27850002</v>
      </c>
    </row>
    <row r="156" spans="1:23" ht="24.95" customHeight="1">
      <c r="A156" s="163">
        <v>8</v>
      </c>
      <c r="B156" s="159" t="s">
        <v>27</v>
      </c>
      <c r="C156" s="1">
        <v>1</v>
      </c>
      <c r="D156" s="4" t="s">
        <v>197</v>
      </c>
      <c r="E156" s="4">
        <v>139593356.51899999</v>
      </c>
      <c r="F156" s="4">
        <v>0</v>
      </c>
      <c r="G156" s="4">
        <v>1924716.1543000001</v>
      </c>
      <c r="H156" s="4">
        <v>5648101.5392000005</v>
      </c>
      <c r="I156" s="4">
        <v>3924726.1458000001</v>
      </c>
      <c r="J156" s="4">
        <v>24738235.047699999</v>
      </c>
      <c r="K156" s="5">
        <f t="shared" si="16"/>
        <v>175829135.40599999</v>
      </c>
      <c r="L156" s="7"/>
      <c r="M156" s="168"/>
      <c r="N156" s="160"/>
      <c r="O156" s="8">
        <v>12</v>
      </c>
      <c r="P156" s="4" t="s">
        <v>575</v>
      </c>
      <c r="Q156" s="4">
        <v>152770709.0289</v>
      </c>
      <c r="R156" s="4">
        <v>-3018317.48</v>
      </c>
      <c r="S156" s="4">
        <v>2106405.7697000001</v>
      </c>
      <c r="T156" s="4">
        <v>6181271.7905999999</v>
      </c>
      <c r="U156" s="4">
        <v>4295212.9742999999</v>
      </c>
      <c r="V156" s="4">
        <v>26372115.931299999</v>
      </c>
      <c r="W156" s="6">
        <f t="shared" si="17"/>
        <v>188707398.01480001</v>
      </c>
    </row>
    <row r="157" spans="1:23" ht="24.95" customHeight="1">
      <c r="A157" s="163"/>
      <c r="B157" s="160"/>
      <c r="C157" s="1">
        <v>2</v>
      </c>
      <c r="D157" s="4" t="s">
        <v>198</v>
      </c>
      <c r="E157" s="4">
        <v>134981676.14919999</v>
      </c>
      <c r="F157" s="4">
        <v>0</v>
      </c>
      <c r="G157" s="4">
        <v>1861130.2078</v>
      </c>
      <c r="H157" s="4">
        <v>5461507.8526999997</v>
      </c>
      <c r="I157" s="4">
        <v>3795066.8054999998</v>
      </c>
      <c r="J157" s="4">
        <v>27068180.317299999</v>
      </c>
      <c r="K157" s="5">
        <f t="shared" si="16"/>
        <v>173167561.33249998</v>
      </c>
      <c r="L157" s="7"/>
      <c r="M157" s="169"/>
      <c r="N157" s="161"/>
      <c r="O157" s="8">
        <v>13</v>
      </c>
      <c r="P157" s="4" t="s">
        <v>576</v>
      </c>
      <c r="Q157" s="4">
        <v>122639011.4218</v>
      </c>
      <c r="R157" s="4">
        <v>-3018317.48</v>
      </c>
      <c r="S157" s="4">
        <v>1690949.2853000001</v>
      </c>
      <c r="T157" s="4">
        <v>4962109.9918</v>
      </c>
      <c r="U157" s="4">
        <v>3448047.5764000001</v>
      </c>
      <c r="V157" s="4">
        <v>23533787.678599998</v>
      </c>
      <c r="W157" s="6">
        <f t="shared" si="17"/>
        <v>153255588.47389999</v>
      </c>
    </row>
    <row r="158" spans="1:23" ht="24.95" customHeight="1">
      <c r="A158" s="163"/>
      <c r="B158" s="160"/>
      <c r="C158" s="1">
        <v>3</v>
      </c>
      <c r="D158" s="4" t="s">
        <v>199</v>
      </c>
      <c r="E158" s="4">
        <v>189373444.0636</v>
      </c>
      <c r="F158" s="4">
        <v>0</v>
      </c>
      <c r="G158" s="4">
        <v>2611085.0551</v>
      </c>
      <c r="H158" s="4">
        <v>7662258.9181000004</v>
      </c>
      <c r="I158" s="4">
        <v>5324314.3211000003</v>
      </c>
      <c r="J158" s="4">
        <v>35174221.607199997</v>
      </c>
      <c r="K158" s="5">
        <f t="shared" si="16"/>
        <v>240145323.96509999</v>
      </c>
      <c r="L158" s="7"/>
      <c r="M158" s="14"/>
      <c r="N158" s="164" t="s">
        <v>832</v>
      </c>
      <c r="O158" s="165"/>
      <c r="P158" s="166"/>
      <c r="Q158" s="10">
        <f>SUM(Q145:Q157)</f>
        <v>1959544506.1483998</v>
      </c>
      <c r="R158" s="10">
        <f t="shared" ref="R158:V158" si="20">SUM(R145:R157)</f>
        <v>-39238127.239999995</v>
      </c>
      <c r="S158" s="10">
        <f t="shared" si="20"/>
        <v>27018241.126999997</v>
      </c>
      <c r="T158" s="10">
        <f t="shared" si="20"/>
        <v>79285337.191399992</v>
      </c>
      <c r="U158" s="10">
        <f t="shared" si="20"/>
        <v>55093420.983399995</v>
      </c>
      <c r="V158" s="10">
        <f t="shared" si="20"/>
        <v>362213708.34019995</v>
      </c>
      <c r="W158" s="6">
        <f t="shared" si="17"/>
        <v>2443917086.5503998</v>
      </c>
    </row>
    <row r="159" spans="1:23" ht="24.95" customHeight="1">
      <c r="A159" s="163"/>
      <c r="B159" s="160"/>
      <c r="C159" s="1">
        <v>4</v>
      </c>
      <c r="D159" s="4" t="s">
        <v>200</v>
      </c>
      <c r="E159" s="4">
        <v>109084829.8566</v>
      </c>
      <c r="F159" s="4">
        <v>0</v>
      </c>
      <c r="G159" s="4">
        <v>1504063.943</v>
      </c>
      <c r="H159" s="4">
        <v>4413692.8202</v>
      </c>
      <c r="I159" s="4">
        <v>3066966.04</v>
      </c>
      <c r="J159" s="4">
        <v>23435196.362199999</v>
      </c>
      <c r="K159" s="5">
        <f t="shared" si="16"/>
        <v>141504749.02200001</v>
      </c>
      <c r="L159" s="7"/>
      <c r="M159" s="167">
        <v>26</v>
      </c>
      <c r="N159" s="159" t="s">
        <v>45</v>
      </c>
      <c r="O159" s="8">
        <v>1</v>
      </c>
      <c r="P159" s="4" t="s">
        <v>577</v>
      </c>
      <c r="Q159" s="4">
        <v>134850707.3021</v>
      </c>
      <c r="R159" s="4">
        <v>0</v>
      </c>
      <c r="S159" s="4">
        <v>1859324.4066000001</v>
      </c>
      <c r="T159" s="4">
        <v>5456208.7083999999</v>
      </c>
      <c r="U159" s="4">
        <v>3791384.5610000002</v>
      </c>
      <c r="V159" s="4">
        <v>26974340.466400001</v>
      </c>
      <c r="W159" s="6">
        <f t="shared" si="17"/>
        <v>172931965.4445</v>
      </c>
    </row>
    <row r="160" spans="1:23" ht="24.95" customHeight="1">
      <c r="A160" s="163"/>
      <c r="B160" s="160"/>
      <c r="C160" s="1">
        <v>5</v>
      </c>
      <c r="D160" s="4" t="s">
        <v>201</v>
      </c>
      <c r="E160" s="4">
        <v>150982266.9465</v>
      </c>
      <c r="F160" s="4">
        <v>0</v>
      </c>
      <c r="G160" s="4">
        <v>2081746.6924000001</v>
      </c>
      <c r="H160" s="4">
        <v>6108909.4467000002</v>
      </c>
      <c r="I160" s="4">
        <v>4244930.1700999998</v>
      </c>
      <c r="J160" s="4">
        <v>29402427.667399999</v>
      </c>
      <c r="K160" s="5">
        <f t="shared" si="16"/>
        <v>192820280.92310002</v>
      </c>
      <c r="L160" s="7"/>
      <c r="M160" s="168"/>
      <c r="N160" s="160"/>
      <c r="O160" s="8">
        <v>2</v>
      </c>
      <c r="P160" s="4" t="s">
        <v>578</v>
      </c>
      <c r="Q160" s="4">
        <v>115778526.80599999</v>
      </c>
      <c r="R160" s="4">
        <v>0</v>
      </c>
      <c r="S160" s="4">
        <v>1596356.7782000001</v>
      </c>
      <c r="T160" s="4">
        <v>4684527.1993000004</v>
      </c>
      <c r="U160" s="4">
        <v>3255162.1554</v>
      </c>
      <c r="V160" s="4">
        <v>22334608.246599998</v>
      </c>
      <c r="W160" s="6">
        <f t="shared" si="17"/>
        <v>147649181.1855</v>
      </c>
    </row>
    <row r="161" spans="1:23" ht="24.95" customHeight="1">
      <c r="A161" s="163"/>
      <c r="B161" s="160"/>
      <c r="C161" s="1">
        <v>6</v>
      </c>
      <c r="D161" s="4" t="s">
        <v>202</v>
      </c>
      <c r="E161" s="4">
        <v>108766934.428</v>
      </c>
      <c r="F161" s="4">
        <v>0</v>
      </c>
      <c r="G161" s="4">
        <v>1499680.7941000001</v>
      </c>
      <c r="H161" s="4">
        <v>4400830.4197000004</v>
      </c>
      <c r="I161" s="4">
        <v>3058028.2757999999</v>
      </c>
      <c r="J161" s="4">
        <v>22644043.782299999</v>
      </c>
      <c r="K161" s="5">
        <f t="shared" si="16"/>
        <v>140369517.6999</v>
      </c>
      <c r="L161" s="7"/>
      <c r="M161" s="168"/>
      <c r="N161" s="160"/>
      <c r="O161" s="8">
        <v>3</v>
      </c>
      <c r="P161" s="4" t="s">
        <v>579</v>
      </c>
      <c r="Q161" s="4">
        <v>132590449.3387</v>
      </c>
      <c r="R161" s="4">
        <v>0</v>
      </c>
      <c r="S161" s="4">
        <v>1828159.9219</v>
      </c>
      <c r="T161" s="4">
        <v>5364756.1722999997</v>
      </c>
      <c r="U161" s="4">
        <v>3727836.4542999999</v>
      </c>
      <c r="V161" s="4">
        <v>30371386.0425</v>
      </c>
      <c r="W161" s="6">
        <f t="shared" si="17"/>
        <v>173882587.92969999</v>
      </c>
    </row>
    <row r="162" spans="1:23" ht="24.95" customHeight="1">
      <c r="A162" s="163"/>
      <c r="B162" s="160"/>
      <c r="C162" s="1">
        <v>7</v>
      </c>
      <c r="D162" s="4" t="s">
        <v>203</v>
      </c>
      <c r="E162" s="4">
        <v>182328670.13159999</v>
      </c>
      <c r="F162" s="4">
        <v>0</v>
      </c>
      <c r="G162" s="4">
        <v>2513951.5630000001</v>
      </c>
      <c r="H162" s="4">
        <v>7377219.5761000002</v>
      </c>
      <c r="I162" s="4">
        <v>5126247.5280999998</v>
      </c>
      <c r="J162" s="4">
        <v>32813424.2755</v>
      </c>
      <c r="K162" s="5">
        <f t="shared" si="16"/>
        <v>230159513.07429999</v>
      </c>
      <c r="L162" s="7"/>
      <c r="M162" s="168"/>
      <c r="N162" s="160"/>
      <c r="O162" s="8">
        <v>4</v>
      </c>
      <c r="P162" s="4" t="s">
        <v>580</v>
      </c>
      <c r="Q162" s="4">
        <v>215837774.38870001</v>
      </c>
      <c r="R162" s="4">
        <v>0</v>
      </c>
      <c r="S162" s="4">
        <v>2975975.8017000002</v>
      </c>
      <c r="T162" s="4">
        <v>8733034.9820000008</v>
      </c>
      <c r="U162" s="4">
        <v>6068370.1397000002</v>
      </c>
      <c r="V162" s="4">
        <v>29374778.395799998</v>
      </c>
      <c r="W162" s="6">
        <f t="shared" si="17"/>
        <v>262989933.70789999</v>
      </c>
    </row>
    <row r="163" spans="1:23" ht="24.95" customHeight="1">
      <c r="A163" s="163"/>
      <c r="B163" s="160"/>
      <c r="C163" s="1">
        <v>8</v>
      </c>
      <c r="D163" s="4" t="s">
        <v>204</v>
      </c>
      <c r="E163" s="4">
        <v>120658829.6856</v>
      </c>
      <c r="F163" s="4">
        <v>0</v>
      </c>
      <c r="G163" s="4">
        <v>1663646.4975999999</v>
      </c>
      <c r="H163" s="4">
        <v>4881989.6495000003</v>
      </c>
      <c r="I163" s="4">
        <v>3392373.9309999999</v>
      </c>
      <c r="J163" s="4">
        <v>25090329.596799999</v>
      </c>
      <c r="K163" s="5">
        <f t="shared" si="16"/>
        <v>155687169.36049998</v>
      </c>
      <c r="L163" s="7"/>
      <c r="M163" s="168"/>
      <c r="N163" s="160"/>
      <c r="O163" s="8">
        <v>5</v>
      </c>
      <c r="P163" s="4" t="s">
        <v>581</v>
      </c>
      <c r="Q163" s="4">
        <v>129557854.85179999</v>
      </c>
      <c r="R163" s="4">
        <v>0</v>
      </c>
      <c r="S163" s="4">
        <v>1786346.4449</v>
      </c>
      <c r="T163" s="4">
        <v>5242054.0465000002</v>
      </c>
      <c r="U163" s="4">
        <v>3642573.7801000001</v>
      </c>
      <c r="V163" s="4">
        <v>27862535.687800001</v>
      </c>
      <c r="W163" s="6">
        <f t="shared" si="17"/>
        <v>168091364.81109998</v>
      </c>
    </row>
    <row r="164" spans="1:23" ht="24.95" customHeight="1">
      <c r="A164" s="163"/>
      <c r="B164" s="160"/>
      <c r="C164" s="1">
        <v>9</v>
      </c>
      <c r="D164" s="4" t="s">
        <v>205</v>
      </c>
      <c r="E164" s="4">
        <v>143300656.48410001</v>
      </c>
      <c r="F164" s="4">
        <v>0</v>
      </c>
      <c r="G164" s="4">
        <v>1975832.4846999999</v>
      </c>
      <c r="H164" s="4">
        <v>5798102.9945999999</v>
      </c>
      <c r="I164" s="4">
        <v>4028958.4493</v>
      </c>
      <c r="J164" s="4">
        <v>27970818.237100001</v>
      </c>
      <c r="K164" s="5">
        <f t="shared" si="16"/>
        <v>183074368.6498</v>
      </c>
      <c r="L164" s="7"/>
      <c r="M164" s="168"/>
      <c r="N164" s="160"/>
      <c r="O164" s="8">
        <v>6</v>
      </c>
      <c r="P164" s="4" t="s">
        <v>582</v>
      </c>
      <c r="Q164" s="4">
        <v>136451879.8531</v>
      </c>
      <c r="R164" s="4">
        <v>0</v>
      </c>
      <c r="S164" s="4">
        <v>1881401.4076</v>
      </c>
      <c r="T164" s="4">
        <v>5520993.9200999998</v>
      </c>
      <c r="U164" s="4">
        <v>3836402.2031999999</v>
      </c>
      <c r="V164" s="4">
        <v>28659158.055599999</v>
      </c>
      <c r="W164" s="6">
        <f t="shared" si="17"/>
        <v>176349835.43959999</v>
      </c>
    </row>
    <row r="165" spans="1:23" ht="24.95" customHeight="1">
      <c r="A165" s="163"/>
      <c r="B165" s="160"/>
      <c r="C165" s="1">
        <v>10</v>
      </c>
      <c r="D165" s="4" t="s">
        <v>206</v>
      </c>
      <c r="E165" s="4">
        <v>122144041.98100001</v>
      </c>
      <c r="F165" s="4">
        <v>0</v>
      </c>
      <c r="G165" s="4">
        <v>1684124.6362000001</v>
      </c>
      <c r="H165" s="4">
        <v>4942082.9809999997</v>
      </c>
      <c r="I165" s="4">
        <v>3434131.3015999999</v>
      </c>
      <c r="J165" s="4">
        <v>24459706.072900001</v>
      </c>
      <c r="K165" s="5">
        <f t="shared" si="16"/>
        <v>156664086.9727</v>
      </c>
      <c r="L165" s="7"/>
      <c r="M165" s="168"/>
      <c r="N165" s="160"/>
      <c r="O165" s="8">
        <v>7</v>
      </c>
      <c r="P165" s="4" t="s">
        <v>583</v>
      </c>
      <c r="Q165" s="4">
        <v>129245539.5017</v>
      </c>
      <c r="R165" s="4">
        <v>0</v>
      </c>
      <c r="S165" s="4">
        <v>1782040.2342999999</v>
      </c>
      <c r="T165" s="4">
        <v>5229417.4221000001</v>
      </c>
      <c r="U165" s="4">
        <v>3633792.9021999999</v>
      </c>
      <c r="V165" s="4">
        <v>26639945.905099999</v>
      </c>
      <c r="W165" s="6">
        <f t="shared" si="17"/>
        <v>166530735.96540001</v>
      </c>
    </row>
    <row r="166" spans="1:23" ht="24.95" customHeight="1">
      <c r="A166" s="163"/>
      <c r="B166" s="160"/>
      <c r="C166" s="1">
        <v>11</v>
      </c>
      <c r="D166" s="4" t="s">
        <v>207</v>
      </c>
      <c r="E166" s="4">
        <v>175984838.8206</v>
      </c>
      <c r="F166" s="4">
        <v>0</v>
      </c>
      <c r="G166" s="4">
        <v>2426482.6825999999</v>
      </c>
      <c r="H166" s="4">
        <v>7120541.1475</v>
      </c>
      <c r="I166" s="4">
        <v>4947888.0328000002</v>
      </c>
      <c r="J166" s="4">
        <v>35563006.755999997</v>
      </c>
      <c r="K166" s="5">
        <f t="shared" si="16"/>
        <v>226042757.43949997</v>
      </c>
      <c r="L166" s="7"/>
      <c r="M166" s="168"/>
      <c r="N166" s="160"/>
      <c r="O166" s="8">
        <v>8</v>
      </c>
      <c r="P166" s="4" t="s">
        <v>584</v>
      </c>
      <c r="Q166" s="4">
        <v>115489078.2313</v>
      </c>
      <c r="R166" s="4">
        <v>0</v>
      </c>
      <c r="S166" s="4">
        <v>1592365.8551</v>
      </c>
      <c r="T166" s="4">
        <v>4672815.79</v>
      </c>
      <c r="U166" s="4">
        <v>3247024.1864999998</v>
      </c>
      <c r="V166" s="4">
        <v>24397209.950399999</v>
      </c>
      <c r="W166" s="6">
        <f t="shared" si="17"/>
        <v>149398494.0133</v>
      </c>
    </row>
    <row r="167" spans="1:23" ht="24.95" customHeight="1">
      <c r="A167" s="163"/>
      <c r="B167" s="160"/>
      <c r="C167" s="1">
        <v>12</v>
      </c>
      <c r="D167" s="4" t="s">
        <v>208</v>
      </c>
      <c r="E167" s="4">
        <v>124635273.2844</v>
      </c>
      <c r="F167" s="4">
        <v>0</v>
      </c>
      <c r="G167" s="4">
        <v>1718473.7860999999</v>
      </c>
      <c r="H167" s="4">
        <v>5042880.9539000001</v>
      </c>
      <c r="I167" s="4">
        <v>3504173.3213</v>
      </c>
      <c r="J167" s="4">
        <v>25975636.2784</v>
      </c>
      <c r="K167" s="5">
        <f t="shared" si="16"/>
        <v>160876437.6241</v>
      </c>
      <c r="L167" s="7"/>
      <c r="M167" s="168"/>
      <c r="N167" s="160"/>
      <c r="O167" s="8">
        <v>9</v>
      </c>
      <c r="P167" s="4" t="s">
        <v>585</v>
      </c>
      <c r="Q167" s="4">
        <v>124619363.7507</v>
      </c>
      <c r="R167" s="4">
        <v>0</v>
      </c>
      <c r="S167" s="4">
        <v>1718254.4251000001</v>
      </c>
      <c r="T167" s="4">
        <v>5042237.2364999996</v>
      </c>
      <c r="U167" s="4">
        <v>3503726.0181</v>
      </c>
      <c r="V167" s="4">
        <v>26314831.5458</v>
      </c>
      <c r="W167" s="6">
        <f t="shared" si="17"/>
        <v>161198412.97619998</v>
      </c>
    </row>
    <row r="168" spans="1:23" ht="24.95" customHeight="1">
      <c r="A168" s="163"/>
      <c r="B168" s="160"/>
      <c r="C168" s="1">
        <v>13</v>
      </c>
      <c r="D168" s="4" t="s">
        <v>209</v>
      </c>
      <c r="E168" s="4">
        <v>143800075.48050001</v>
      </c>
      <c r="F168" s="4">
        <v>0</v>
      </c>
      <c r="G168" s="4">
        <v>1982718.4844</v>
      </c>
      <c r="H168" s="4">
        <v>5818310.0393000003</v>
      </c>
      <c r="I168" s="4">
        <v>4042999.8251999998</v>
      </c>
      <c r="J168" s="4">
        <v>31561580.346299998</v>
      </c>
      <c r="K168" s="5">
        <f t="shared" si="16"/>
        <v>187205684.17570001</v>
      </c>
      <c r="L168" s="7"/>
      <c r="M168" s="168"/>
      <c r="N168" s="160"/>
      <c r="O168" s="8">
        <v>10</v>
      </c>
      <c r="P168" s="4" t="s">
        <v>586</v>
      </c>
      <c r="Q168" s="4">
        <v>137240925.9718</v>
      </c>
      <c r="R168" s="4">
        <v>0</v>
      </c>
      <c r="S168" s="4">
        <v>1892280.7922</v>
      </c>
      <c r="T168" s="4">
        <v>5552919.5983999996</v>
      </c>
      <c r="U168" s="4">
        <v>3858586.5679000001</v>
      </c>
      <c r="V168" s="4">
        <v>28144321.951900002</v>
      </c>
      <c r="W168" s="6">
        <f t="shared" si="17"/>
        <v>176689034.8822</v>
      </c>
    </row>
    <row r="169" spans="1:23" ht="24.95" customHeight="1">
      <c r="A169" s="163"/>
      <c r="B169" s="160"/>
      <c r="C169" s="1">
        <v>14</v>
      </c>
      <c r="D169" s="4" t="s">
        <v>210</v>
      </c>
      <c r="E169" s="4">
        <v>127111774.3026</v>
      </c>
      <c r="F169" s="4">
        <v>0</v>
      </c>
      <c r="G169" s="4">
        <v>1752619.8345999999</v>
      </c>
      <c r="H169" s="4">
        <v>5143082.9231000002</v>
      </c>
      <c r="I169" s="4">
        <v>3573801.1929000001</v>
      </c>
      <c r="J169" s="4">
        <v>24113511.5198</v>
      </c>
      <c r="K169" s="5">
        <f t="shared" si="16"/>
        <v>161694789.773</v>
      </c>
      <c r="L169" s="7"/>
      <c r="M169" s="168"/>
      <c r="N169" s="160"/>
      <c r="O169" s="8">
        <v>11</v>
      </c>
      <c r="P169" s="4" t="s">
        <v>587</v>
      </c>
      <c r="Q169" s="4">
        <v>134056209.94660001</v>
      </c>
      <c r="R169" s="4">
        <v>0</v>
      </c>
      <c r="S169" s="4">
        <v>1848369.8602</v>
      </c>
      <c r="T169" s="4">
        <v>5424062.4670000002</v>
      </c>
      <c r="U169" s="4">
        <v>3769046.9325000001</v>
      </c>
      <c r="V169" s="4">
        <v>25574320.5977</v>
      </c>
      <c r="W169" s="6">
        <f t="shared" si="17"/>
        <v>170672009.80400002</v>
      </c>
    </row>
    <row r="170" spans="1:23" ht="24.95" customHeight="1">
      <c r="A170" s="163"/>
      <c r="B170" s="160"/>
      <c r="C170" s="1">
        <v>15</v>
      </c>
      <c r="D170" s="4" t="s">
        <v>211</v>
      </c>
      <c r="E170" s="4">
        <v>116978366.48199999</v>
      </c>
      <c r="F170" s="4">
        <v>0</v>
      </c>
      <c r="G170" s="4">
        <v>1612900.193</v>
      </c>
      <c r="H170" s="4">
        <v>4733074.0392000005</v>
      </c>
      <c r="I170" s="4">
        <v>3288896.1543000001</v>
      </c>
      <c r="J170" s="4">
        <v>22317823.173700001</v>
      </c>
      <c r="K170" s="5">
        <f t="shared" si="16"/>
        <v>148931060.0422</v>
      </c>
      <c r="L170" s="7"/>
      <c r="M170" s="168"/>
      <c r="N170" s="160"/>
      <c r="O170" s="8">
        <v>12</v>
      </c>
      <c r="P170" s="4" t="s">
        <v>588</v>
      </c>
      <c r="Q170" s="4">
        <v>155990597.85499999</v>
      </c>
      <c r="R170" s="4">
        <v>0</v>
      </c>
      <c r="S170" s="4">
        <v>2150801.665</v>
      </c>
      <c r="T170" s="4">
        <v>6311552.0524000004</v>
      </c>
      <c r="U170" s="4">
        <v>4385741.5077999998</v>
      </c>
      <c r="V170" s="4">
        <v>31707243.455400001</v>
      </c>
      <c r="W170" s="6">
        <f t="shared" si="17"/>
        <v>200545936.53559998</v>
      </c>
    </row>
    <row r="171" spans="1:23" ht="24.95" customHeight="1">
      <c r="A171" s="163"/>
      <c r="B171" s="160"/>
      <c r="C171" s="1">
        <v>16</v>
      </c>
      <c r="D171" s="4" t="s">
        <v>212</v>
      </c>
      <c r="E171" s="4">
        <v>171406048.92140001</v>
      </c>
      <c r="F171" s="4">
        <v>0</v>
      </c>
      <c r="G171" s="4">
        <v>2363350.2305000001</v>
      </c>
      <c r="H171" s="4">
        <v>6935278.2459000004</v>
      </c>
      <c r="I171" s="4">
        <v>4819153.4220000003</v>
      </c>
      <c r="J171" s="4">
        <v>28203499.3268</v>
      </c>
      <c r="K171" s="5">
        <f t="shared" si="16"/>
        <v>213727330.14660001</v>
      </c>
      <c r="L171" s="7"/>
      <c r="M171" s="168"/>
      <c r="N171" s="160"/>
      <c r="O171" s="8">
        <v>13</v>
      </c>
      <c r="P171" s="4" t="s">
        <v>589</v>
      </c>
      <c r="Q171" s="4">
        <v>159792254.63769999</v>
      </c>
      <c r="R171" s="4">
        <v>0</v>
      </c>
      <c r="S171" s="4">
        <v>2203218.9890999999</v>
      </c>
      <c r="T171" s="4">
        <v>6465371.2889999999</v>
      </c>
      <c r="U171" s="4">
        <v>4492626.6930999998</v>
      </c>
      <c r="V171" s="4">
        <v>29970186.3189</v>
      </c>
      <c r="W171" s="6">
        <f t="shared" si="17"/>
        <v>202923657.9278</v>
      </c>
    </row>
    <row r="172" spans="1:23" ht="24.95" customHeight="1">
      <c r="A172" s="163"/>
      <c r="B172" s="160"/>
      <c r="C172" s="1">
        <v>17</v>
      </c>
      <c r="D172" s="4" t="s">
        <v>213</v>
      </c>
      <c r="E172" s="4">
        <v>176651357.5767</v>
      </c>
      <c r="F172" s="4">
        <v>0</v>
      </c>
      <c r="G172" s="4">
        <v>2435672.6573000001</v>
      </c>
      <c r="H172" s="4">
        <v>7147509.2333000004</v>
      </c>
      <c r="I172" s="4">
        <v>4966627.4890000001</v>
      </c>
      <c r="J172" s="4">
        <v>31110476.490499999</v>
      </c>
      <c r="K172" s="5">
        <f t="shared" si="16"/>
        <v>222311643.44679999</v>
      </c>
      <c r="L172" s="7"/>
      <c r="M172" s="168"/>
      <c r="N172" s="160"/>
      <c r="O172" s="8">
        <v>14</v>
      </c>
      <c r="P172" s="4" t="s">
        <v>590</v>
      </c>
      <c r="Q172" s="4">
        <v>176932434.60330001</v>
      </c>
      <c r="R172" s="4">
        <v>0</v>
      </c>
      <c r="S172" s="4">
        <v>2439548.1532999999</v>
      </c>
      <c r="T172" s="4">
        <v>7158881.9205999998</v>
      </c>
      <c r="U172" s="4">
        <v>4974530.0882999999</v>
      </c>
      <c r="V172" s="4">
        <v>31062730.357799999</v>
      </c>
      <c r="W172" s="6">
        <f t="shared" si="17"/>
        <v>222568125.12329999</v>
      </c>
    </row>
    <row r="173" spans="1:23" ht="24.95" customHeight="1">
      <c r="A173" s="163"/>
      <c r="B173" s="160"/>
      <c r="C173" s="1">
        <v>18</v>
      </c>
      <c r="D173" s="4" t="s">
        <v>214</v>
      </c>
      <c r="E173" s="4">
        <v>98359562.380600005</v>
      </c>
      <c r="F173" s="4">
        <v>0</v>
      </c>
      <c r="G173" s="4">
        <v>1356183.7279999999</v>
      </c>
      <c r="H173" s="4">
        <v>3979736.6403000001</v>
      </c>
      <c r="I173" s="4">
        <v>2765420.6173999999</v>
      </c>
      <c r="J173" s="4">
        <v>22053736.897300001</v>
      </c>
      <c r="K173" s="5">
        <f t="shared" si="16"/>
        <v>128514640.26360002</v>
      </c>
      <c r="L173" s="7"/>
      <c r="M173" s="168"/>
      <c r="N173" s="160"/>
      <c r="O173" s="8">
        <v>15</v>
      </c>
      <c r="P173" s="4" t="s">
        <v>591</v>
      </c>
      <c r="Q173" s="4">
        <v>208769272.01890001</v>
      </c>
      <c r="R173" s="4">
        <v>0</v>
      </c>
      <c r="S173" s="4">
        <v>2878515.1414000001</v>
      </c>
      <c r="T173" s="4">
        <v>8447035.5612000003</v>
      </c>
      <c r="U173" s="4">
        <v>5869636.2116999999</v>
      </c>
      <c r="V173" s="4">
        <v>32020988.030900002</v>
      </c>
      <c r="W173" s="6">
        <f t="shared" si="17"/>
        <v>257985446.9641</v>
      </c>
    </row>
    <row r="174" spans="1:23" ht="24.95" customHeight="1">
      <c r="A174" s="163"/>
      <c r="B174" s="160"/>
      <c r="C174" s="1">
        <v>19</v>
      </c>
      <c r="D174" s="4" t="s">
        <v>215</v>
      </c>
      <c r="E174" s="4">
        <v>132509462.3908</v>
      </c>
      <c r="F174" s="4">
        <v>0</v>
      </c>
      <c r="G174" s="4">
        <v>1827043.2722</v>
      </c>
      <c r="H174" s="4">
        <v>5361479.3508000001</v>
      </c>
      <c r="I174" s="4">
        <v>3725559.4720000001</v>
      </c>
      <c r="J174" s="4">
        <v>24943382.822999999</v>
      </c>
      <c r="K174" s="5">
        <f t="shared" si="16"/>
        <v>168366927.30879998</v>
      </c>
      <c r="L174" s="7"/>
      <c r="M174" s="168"/>
      <c r="N174" s="160"/>
      <c r="O174" s="8">
        <v>16</v>
      </c>
      <c r="P174" s="4" t="s">
        <v>592</v>
      </c>
      <c r="Q174" s="4">
        <v>132220303.5193</v>
      </c>
      <c r="R174" s="4">
        <v>0</v>
      </c>
      <c r="S174" s="4">
        <v>1823056.3435</v>
      </c>
      <c r="T174" s="4">
        <v>5349779.6632000003</v>
      </c>
      <c r="U174" s="4">
        <v>3717429.6483</v>
      </c>
      <c r="V174" s="4">
        <v>31185585.4815</v>
      </c>
      <c r="W174" s="6">
        <f t="shared" si="17"/>
        <v>174296154.65579998</v>
      </c>
    </row>
    <row r="175" spans="1:23" ht="24.95" customHeight="1">
      <c r="A175" s="163"/>
      <c r="B175" s="160"/>
      <c r="C175" s="1">
        <v>20</v>
      </c>
      <c r="D175" s="4" t="s">
        <v>216</v>
      </c>
      <c r="E175" s="4">
        <v>156810589.22080001</v>
      </c>
      <c r="F175" s="4">
        <v>0</v>
      </c>
      <c r="G175" s="4">
        <v>2162107.7233000002</v>
      </c>
      <c r="H175" s="4">
        <v>6344729.8097000001</v>
      </c>
      <c r="I175" s="4">
        <v>4408795.9112</v>
      </c>
      <c r="J175" s="4">
        <v>27199701.0601</v>
      </c>
      <c r="K175" s="5">
        <f t="shared" si="16"/>
        <v>196925923.72510001</v>
      </c>
      <c r="L175" s="7"/>
      <c r="M175" s="168"/>
      <c r="N175" s="160"/>
      <c r="O175" s="8">
        <v>17</v>
      </c>
      <c r="P175" s="4" t="s">
        <v>593</v>
      </c>
      <c r="Q175" s="4">
        <v>179462735.23769999</v>
      </c>
      <c r="R175" s="4">
        <v>0</v>
      </c>
      <c r="S175" s="4">
        <v>2474435.9920000001</v>
      </c>
      <c r="T175" s="4">
        <v>7261260.6816999996</v>
      </c>
      <c r="U175" s="4">
        <v>5045670.5587999998</v>
      </c>
      <c r="V175" s="4">
        <v>33859512.805799998</v>
      </c>
      <c r="W175" s="6">
        <f t="shared" si="17"/>
        <v>228103615.27599999</v>
      </c>
    </row>
    <row r="176" spans="1:23" ht="24.95" customHeight="1">
      <c r="A176" s="163"/>
      <c r="B176" s="160"/>
      <c r="C176" s="1">
        <v>21</v>
      </c>
      <c r="D176" s="4" t="s">
        <v>217</v>
      </c>
      <c r="E176" s="4">
        <v>228353688.8258</v>
      </c>
      <c r="F176" s="4">
        <v>0</v>
      </c>
      <c r="G176" s="4">
        <v>3148545.4948999998</v>
      </c>
      <c r="H176" s="4">
        <v>9239442.7177000009</v>
      </c>
      <c r="I176" s="4">
        <v>6420260.3574999999</v>
      </c>
      <c r="J176" s="4">
        <v>50631350.5405</v>
      </c>
      <c r="K176" s="5">
        <f t="shared" si="16"/>
        <v>297793287.9364</v>
      </c>
      <c r="L176" s="7"/>
      <c r="M176" s="168"/>
      <c r="N176" s="160"/>
      <c r="O176" s="8">
        <v>18</v>
      </c>
      <c r="P176" s="4" t="s">
        <v>594</v>
      </c>
      <c r="Q176" s="4">
        <v>121223221.7597</v>
      </c>
      <c r="R176" s="4">
        <v>0</v>
      </c>
      <c r="S176" s="4">
        <v>1671428.3474999999</v>
      </c>
      <c r="T176" s="4">
        <v>4904825.5767999999</v>
      </c>
      <c r="U176" s="4">
        <v>3408242.0523999999</v>
      </c>
      <c r="V176" s="4">
        <v>25176316.7053</v>
      </c>
      <c r="W176" s="6">
        <f t="shared" si="17"/>
        <v>156384034.44169998</v>
      </c>
    </row>
    <row r="177" spans="1:23" ht="24.95" customHeight="1">
      <c r="A177" s="163"/>
      <c r="B177" s="160"/>
      <c r="C177" s="1">
        <v>22</v>
      </c>
      <c r="D177" s="4" t="s">
        <v>218</v>
      </c>
      <c r="E177" s="4">
        <v>142597538.18220001</v>
      </c>
      <c r="F177" s="4">
        <v>0</v>
      </c>
      <c r="G177" s="4">
        <v>1966137.8747</v>
      </c>
      <c r="H177" s="4">
        <v>5769654.0506999996</v>
      </c>
      <c r="I177" s="4">
        <v>4009189.9813999999</v>
      </c>
      <c r="J177" s="4">
        <v>26532202.5616</v>
      </c>
      <c r="K177" s="5">
        <f t="shared" si="16"/>
        <v>180874722.65060005</v>
      </c>
      <c r="L177" s="7"/>
      <c r="M177" s="168"/>
      <c r="N177" s="160"/>
      <c r="O177" s="8">
        <v>19</v>
      </c>
      <c r="P177" s="4" t="s">
        <v>595</v>
      </c>
      <c r="Q177" s="4">
        <v>139513966.23100001</v>
      </c>
      <c r="R177" s="4">
        <v>0</v>
      </c>
      <c r="S177" s="4">
        <v>1923621.5194000001</v>
      </c>
      <c r="T177" s="4">
        <v>5644889.3203999996</v>
      </c>
      <c r="U177" s="4">
        <v>3922494.0543</v>
      </c>
      <c r="V177" s="4">
        <v>28521798.775199998</v>
      </c>
      <c r="W177" s="6">
        <f t="shared" si="17"/>
        <v>179526769.90030003</v>
      </c>
    </row>
    <row r="178" spans="1:23" ht="24.95" customHeight="1">
      <c r="A178" s="163"/>
      <c r="B178" s="160"/>
      <c r="C178" s="1">
        <v>23</v>
      </c>
      <c r="D178" s="4" t="s">
        <v>219</v>
      </c>
      <c r="E178" s="4">
        <v>132789576.53659999</v>
      </c>
      <c r="F178" s="4">
        <v>0</v>
      </c>
      <c r="G178" s="4">
        <v>1830905.4919</v>
      </c>
      <c r="H178" s="4">
        <v>5372813.0788000003</v>
      </c>
      <c r="I178" s="4">
        <v>3733434.9994999999</v>
      </c>
      <c r="J178" s="4">
        <v>25750698.933400001</v>
      </c>
      <c r="K178" s="5">
        <f t="shared" si="16"/>
        <v>169477429.0402</v>
      </c>
      <c r="L178" s="7"/>
      <c r="M178" s="168"/>
      <c r="N178" s="160"/>
      <c r="O178" s="8">
        <v>20</v>
      </c>
      <c r="P178" s="4" t="s">
        <v>596</v>
      </c>
      <c r="Q178" s="4">
        <v>160913735.39899999</v>
      </c>
      <c r="R178" s="4">
        <v>0</v>
      </c>
      <c r="S178" s="4">
        <v>2218681.9896</v>
      </c>
      <c r="T178" s="4">
        <v>6510747.6404999997</v>
      </c>
      <c r="U178" s="4">
        <v>4524157.5981000001</v>
      </c>
      <c r="V178" s="4">
        <v>29987148.8072</v>
      </c>
      <c r="W178" s="6">
        <f t="shared" si="17"/>
        <v>204154471.43440002</v>
      </c>
    </row>
    <row r="179" spans="1:23" ht="24.95" customHeight="1">
      <c r="A179" s="163"/>
      <c r="B179" s="160"/>
      <c r="C179" s="1">
        <v>24</v>
      </c>
      <c r="D179" s="4" t="s">
        <v>220</v>
      </c>
      <c r="E179" s="4">
        <v>129615216.9543</v>
      </c>
      <c r="F179" s="4">
        <v>0</v>
      </c>
      <c r="G179" s="4">
        <v>1787137.3548000001</v>
      </c>
      <c r="H179" s="4">
        <v>5244374.9806000004</v>
      </c>
      <c r="I179" s="4">
        <v>3644186.5397999999</v>
      </c>
      <c r="J179" s="4">
        <v>25332598.1798</v>
      </c>
      <c r="K179" s="5">
        <f t="shared" si="16"/>
        <v>165623514.00929999</v>
      </c>
      <c r="L179" s="7"/>
      <c r="M179" s="168"/>
      <c r="N179" s="160"/>
      <c r="O179" s="8">
        <v>21</v>
      </c>
      <c r="P179" s="4" t="s">
        <v>597</v>
      </c>
      <c r="Q179" s="4">
        <v>151376459.1151</v>
      </c>
      <c r="R179" s="4">
        <v>0</v>
      </c>
      <c r="S179" s="4">
        <v>2087181.8223000001</v>
      </c>
      <c r="T179" s="4">
        <v>6124858.8975999998</v>
      </c>
      <c r="U179" s="4">
        <v>4256013.0493999999</v>
      </c>
      <c r="V179" s="4">
        <v>29626019.889400002</v>
      </c>
      <c r="W179" s="6">
        <f t="shared" si="17"/>
        <v>193470532.77379999</v>
      </c>
    </row>
    <row r="180" spans="1:23" ht="24.95" customHeight="1">
      <c r="A180" s="163"/>
      <c r="B180" s="160"/>
      <c r="C180" s="1">
        <v>25</v>
      </c>
      <c r="D180" s="4" t="s">
        <v>221</v>
      </c>
      <c r="E180" s="4">
        <v>148236879.35749999</v>
      </c>
      <c r="F180" s="4">
        <v>0</v>
      </c>
      <c r="G180" s="4">
        <v>2043893.2302000001</v>
      </c>
      <c r="H180" s="4">
        <v>5997828.0295000002</v>
      </c>
      <c r="I180" s="4">
        <v>4167742.4391999999</v>
      </c>
      <c r="J180" s="4">
        <v>33151321.9593</v>
      </c>
      <c r="K180" s="5">
        <f t="shared" si="16"/>
        <v>193597665.01570001</v>
      </c>
      <c r="L180" s="7"/>
      <c r="M180" s="168"/>
      <c r="N180" s="160"/>
      <c r="O180" s="8">
        <v>22</v>
      </c>
      <c r="P180" s="4" t="s">
        <v>598</v>
      </c>
      <c r="Q180" s="4">
        <v>178950168.3055</v>
      </c>
      <c r="R180" s="4">
        <v>0</v>
      </c>
      <c r="S180" s="4">
        <v>2467368.7083000001</v>
      </c>
      <c r="T180" s="4">
        <v>7240521.6569999997</v>
      </c>
      <c r="U180" s="4">
        <v>5031259.5230999999</v>
      </c>
      <c r="V180" s="4">
        <v>33273630.917800002</v>
      </c>
      <c r="W180" s="6">
        <f t="shared" si="17"/>
        <v>226962949.1117</v>
      </c>
    </row>
    <row r="181" spans="1:23" ht="24.95" customHeight="1">
      <c r="A181" s="163"/>
      <c r="B181" s="160"/>
      <c r="C181" s="1">
        <v>26</v>
      </c>
      <c r="D181" s="4" t="s">
        <v>222</v>
      </c>
      <c r="E181" s="4">
        <v>128854764.15899999</v>
      </c>
      <c r="F181" s="4">
        <v>0</v>
      </c>
      <c r="G181" s="4">
        <v>1776652.2156</v>
      </c>
      <c r="H181" s="4">
        <v>5213606.2197000002</v>
      </c>
      <c r="I181" s="4">
        <v>3622806.0885000001</v>
      </c>
      <c r="J181" s="4">
        <v>24714819.4388</v>
      </c>
      <c r="K181" s="5">
        <f t="shared" si="16"/>
        <v>164182648.1216</v>
      </c>
      <c r="L181" s="7"/>
      <c r="M181" s="168"/>
      <c r="N181" s="160"/>
      <c r="O181" s="8">
        <v>23</v>
      </c>
      <c r="P181" s="4" t="s">
        <v>599</v>
      </c>
      <c r="Q181" s="4">
        <v>130870751.6357</v>
      </c>
      <c r="R181" s="4">
        <v>0</v>
      </c>
      <c r="S181" s="4">
        <v>1804448.6936000001</v>
      </c>
      <c r="T181" s="4">
        <v>5295175.3019000003</v>
      </c>
      <c r="U181" s="4">
        <v>3679486.4273999999</v>
      </c>
      <c r="V181" s="4">
        <v>32116617.131700002</v>
      </c>
      <c r="W181" s="6">
        <f t="shared" si="17"/>
        <v>173766479.19030002</v>
      </c>
    </row>
    <row r="182" spans="1:23" ht="24.95" customHeight="1">
      <c r="A182" s="163"/>
      <c r="B182" s="161"/>
      <c r="C182" s="1">
        <v>27</v>
      </c>
      <c r="D182" s="4" t="s">
        <v>223</v>
      </c>
      <c r="E182" s="4">
        <v>124971830.1363</v>
      </c>
      <c r="F182" s="4">
        <v>0</v>
      </c>
      <c r="G182" s="4">
        <v>1723114.2390999999</v>
      </c>
      <c r="H182" s="4">
        <v>5056498.4161999999</v>
      </c>
      <c r="I182" s="4">
        <v>3513635.7593</v>
      </c>
      <c r="J182" s="4">
        <v>24869571.4155</v>
      </c>
      <c r="K182" s="5">
        <f t="shared" si="16"/>
        <v>160134649.96639997</v>
      </c>
      <c r="L182" s="7"/>
      <c r="M182" s="168"/>
      <c r="N182" s="160"/>
      <c r="O182" s="8">
        <v>24</v>
      </c>
      <c r="P182" s="4" t="s">
        <v>600</v>
      </c>
      <c r="Q182" s="4">
        <v>106508019.0606</v>
      </c>
      <c r="R182" s="4">
        <v>0</v>
      </c>
      <c r="S182" s="4">
        <v>1468534.8211999999</v>
      </c>
      <c r="T182" s="4">
        <v>4309432.2065000003</v>
      </c>
      <c r="U182" s="4">
        <v>2994517.9166999999</v>
      </c>
      <c r="V182" s="4">
        <v>23940574.8484</v>
      </c>
      <c r="W182" s="6">
        <f t="shared" si="17"/>
        <v>139221078.85339999</v>
      </c>
    </row>
    <row r="183" spans="1:23" ht="24.95" customHeight="1">
      <c r="A183" s="1"/>
      <c r="B183" s="164" t="s">
        <v>815</v>
      </c>
      <c r="C183" s="165"/>
      <c r="D183" s="166"/>
      <c r="E183" s="10">
        <f>SUM(E156:E182)</f>
        <v>3860881549.2572999</v>
      </c>
      <c r="F183" s="10">
        <f t="shared" ref="F183:J183" si="21">SUM(F156:F182)</f>
        <v>0</v>
      </c>
      <c r="G183" s="10">
        <f t="shared" si="21"/>
        <v>53233916.521400012</v>
      </c>
      <c r="H183" s="10">
        <f t="shared" si="21"/>
        <v>156215536.07400003</v>
      </c>
      <c r="I183" s="10">
        <f t="shared" si="21"/>
        <v>108550314.57160001</v>
      </c>
      <c r="J183" s="10">
        <f t="shared" si="21"/>
        <v>756821500.66720009</v>
      </c>
      <c r="K183" s="6">
        <f t="shared" si="16"/>
        <v>4935702817.0914993</v>
      </c>
      <c r="L183" s="7"/>
      <c r="M183" s="169"/>
      <c r="N183" s="161"/>
      <c r="O183" s="8">
        <v>25</v>
      </c>
      <c r="P183" s="4" t="s">
        <v>601</v>
      </c>
      <c r="Q183" s="4">
        <v>118723497.9138</v>
      </c>
      <c r="R183" s="4">
        <v>0</v>
      </c>
      <c r="S183" s="4">
        <v>1636962.1022000001</v>
      </c>
      <c r="T183" s="4">
        <v>4803683.9863</v>
      </c>
      <c r="U183" s="4">
        <v>3337961.2612000001</v>
      </c>
      <c r="V183" s="4">
        <v>23832346.797899999</v>
      </c>
      <c r="W183" s="6">
        <f t="shared" si="17"/>
        <v>152334452.0614</v>
      </c>
    </row>
    <row r="184" spans="1:23" ht="24.95" customHeight="1">
      <c r="A184" s="163">
        <v>9</v>
      </c>
      <c r="B184" s="159" t="s">
        <v>28</v>
      </c>
      <c r="C184" s="1">
        <v>1</v>
      </c>
      <c r="D184" s="4" t="s">
        <v>224</v>
      </c>
      <c r="E184" s="4">
        <v>132486738.1225</v>
      </c>
      <c r="F184" s="4">
        <v>-2017457.56</v>
      </c>
      <c r="G184" s="4">
        <v>1826729.9495000001</v>
      </c>
      <c r="H184" s="4">
        <v>5360559.9018000001</v>
      </c>
      <c r="I184" s="4">
        <v>3724920.5696</v>
      </c>
      <c r="J184" s="4">
        <v>28314371.873</v>
      </c>
      <c r="K184" s="5">
        <f t="shared" si="16"/>
        <v>169695862.85639998</v>
      </c>
      <c r="L184" s="7"/>
      <c r="M184" s="14"/>
      <c r="N184" s="164" t="s">
        <v>833</v>
      </c>
      <c r="O184" s="165"/>
      <c r="P184" s="166"/>
      <c r="Q184" s="10">
        <f>SUM(Q159:Q183)</f>
        <v>3626965727.2348003</v>
      </c>
      <c r="R184" s="10">
        <f t="shared" ref="R184:V184" si="22">SUM(R159:R183)</f>
        <v>0</v>
      </c>
      <c r="S184" s="10">
        <f t="shared" si="22"/>
        <v>50008680.216200002</v>
      </c>
      <c r="T184" s="10">
        <f t="shared" si="22"/>
        <v>146751043.29769999</v>
      </c>
      <c r="U184" s="10">
        <f t="shared" si="22"/>
        <v>101973672.49149999</v>
      </c>
      <c r="V184" s="10">
        <f t="shared" si="22"/>
        <v>712928137.16879976</v>
      </c>
      <c r="W184" s="6">
        <f t="shared" si="17"/>
        <v>4638627260.4089994</v>
      </c>
    </row>
    <row r="185" spans="1:23" ht="24.95" customHeight="1">
      <c r="A185" s="163"/>
      <c r="B185" s="160"/>
      <c r="C185" s="1">
        <v>2</v>
      </c>
      <c r="D185" s="4" t="s">
        <v>225</v>
      </c>
      <c r="E185" s="4">
        <v>166534222.56479999</v>
      </c>
      <c r="F185" s="4">
        <v>-2544453.37</v>
      </c>
      <c r="G185" s="4">
        <v>2296177.3856000002</v>
      </c>
      <c r="H185" s="4">
        <v>6738158.7652000003</v>
      </c>
      <c r="I185" s="4">
        <v>4682179.9674000004</v>
      </c>
      <c r="J185" s="4">
        <v>28702972.646899998</v>
      </c>
      <c r="K185" s="5">
        <f t="shared" si="16"/>
        <v>206409257.95989999</v>
      </c>
      <c r="L185" s="7"/>
      <c r="M185" s="167">
        <v>27</v>
      </c>
      <c r="N185" s="159" t="s">
        <v>46</v>
      </c>
      <c r="O185" s="8">
        <v>1</v>
      </c>
      <c r="P185" s="4" t="s">
        <v>602</v>
      </c>
      <c r="Q185" s="4">
        <v>133292622.23999999</v>
      </c>
      <c r="R185" s="4">
        <v>-5788847.5199999996</v>
      </c>
      <c r="S185" s="4">
        <v>1837841.4967</v>
      </c>
      <c r="T185" s="4">
        <v>5393166.8641999997</v>
      </c>
      <c r="U185" s="4">
        <v>3747578.3418000001</v>
      </c>
      <c r="V185" s="4">
        <v>33251188.5658</v>
      </c>
      <c r="W185" s="6">
        <f t="shared" si="17"/>
        <v>171733549.98850003</v>
      </c>
    </row>
    <row r="186" spans="1:23" ht="24.95" customHeight="1">
      <c r="A186" s="163"/>
      <c r="B186" s="160"/>
      <c r="C186" s="1">
        <v>3</v>
      </c>
      <c r="D186" s="4" t="s">
        <v>226</v>
      </c>
      <c r="E186" s="4">
        <v>159422290.2518</v>
      </c>
      <c r="F186" s="4">
        <v>-2434582.2599999998</v>
      </c>
      <c r="G186" s="4">
        <v>2198117.9123999998</v>
      </c>
      <c r="H186" s="4">
        <v>6450402.1209000004</v>
      </c>
      <c r="I186" s="4">
        <v>4482224.9881999996</v>
      </c>
      <c r="J186" s="4">
        <v>36094561.303999998</v>
      </c>
      <c r="K186" s="5">
        <f t="shared" si="16"/>
        <v>206213014.31730002</v>
      </c>
      <c r="L186" s="7"/>
      <c r="M186" s="168"/>
      <c r="N186" s="160"/>
      <c r="O186" s="8">
        <v>2</v>
      </c>
      <c r="P186" s="4" t="s">
        <v>603</v>
      </c>
      <c r="Q186" s="4">
        <v>137604237.23339999</v>
      </c>
      <c r="R186" s="4">
        <v>-5788847.5199999996</v>
      </c>
      <c r="S186" s="4">
        <v>1897290.1355000001</v>
      </c>
      <c r="T186" s="4">
        <v>5567619.5736999996</v>
      </c>
      <c r="U186" s="4">
        <v>3868801.2174</v>
      </c>
      <c r="V186" s="4">
        <v>36259510.451399997</v>
      </c>
      <c r="W186" s="6">
        <f t="shared" si="17"/>
        <v>179408611.09140003</v>
      </c>
    </row>
    <row r="187" spans="1:23" ht="24.95" customHeight="1">
      <c r="A187" s="163"/>
      <c r="B187" s="160"/>
      <c r="C187" s="1">
        <v>4</v>
      </c>
      <c r="D187" s="4" t="s">
        <v>227</v>
      </c>
      <c r="E187" s="4">
        <v>102862053.27779999</v>
      </c>
      <c r="F187" s="4">
        <v>-1558697.37</v>
      </c>
      <c r="G187" s="4">
        <v>1418264.1677999999</v>
      </c>
      <c r="H187" s="4">
        <v>4161912.3999000001</v>
      </c>
      <c r="I187" s="4">
        <v>2892010.0496</v>
      </c>
      <c r="J187" s="4">
        <v>21405415.175000001</v>
      </c>
      <c r="K187" s="5">
        <f t="shared" si="16"/>
        <v>131180957.70009999</v>
      </c>
      <c r="L187" s="7"/>
      <c r="M187" s="168"/>
      <c r="N187" s="160"/>
      <c r="O187" s="8">
        <v>3</v>
      </c>
      <c r="P187" s="4" t="s">
        <v>604</v>
      </c>
      <c r="Q187" s="4">
        <v>211502267.9497</v>
      </c>
      <c r="R187" s="4">
        <v>-5788847.5199999996</v>
      </c>
      <c r="S187" s="4">
        <v>2916197.7472000001</v>
      </c>
      <c r="T187" s="4">
        <v>8557615.5982000008</v>
      </c>
      <c r="U187" s="4">
        <v>5946475.5460000001</v>
      </c>
      <c r="V187" s="4">
        <v>53239637.2936</v>
      </c>
      <c r="W187" s="6">
        <f t="shared" si="17"/>
        <v>276373346.61470002</v>
      </c>
    </row>
    <row r="188" spans="1:23" ht="24.95" customHeight="1">
      <c r="A188" s="163"/>
      <c r="B188" s="160"/>
      <c r="C188" s="1">
        <v>5</v>
      </c>
      <c r="D188" s="4" t="s">
        <v>228</v>
      </c>
      <c r="E188" s="4">
        <v>122876086.8304</v>
      </c>
      <c r="F188" s="4">
        <v>-1868649.67</v>
      </c>
      <c r="G188" s="4">
        <v>1694218.0859999999</v>
      </c>
      <c r="H188" s="4">
        <v>4971702.3250000002</v>
      </c>
      <c r="I188" s="4">
        <v>3454713.0515999999</v>
      </c>
      <c r="J188" s="4">
        <v>25918727.690200001</v>
      </c>
      <c r="K188" s="5">
        <f t="shared" si="16"/>
        <v>157046798.3132</v>
      </c>
      <c r="L188" s="7"/>
      <c r="M188" s="168"/>
      <c r="N188" s="160"/>
      <c r="O188" s="8">
        <v>4</v>
      </c>
      <c r="P188" s="4" t="s">
        <v>605</v>
      </c>
      <c r="Q188" s="4">
        <v>139064516.6938</v>
      </c>
      <c r="R188" s="4">
        <v>-5788847.5199999996</v>
      </c>
      <c r="S188" s="4">
        <v>1917424.4996</v>
      </c>
      <c r="T188" s="4">
        <v>5626704.0952000003</v>
      </c>
      <c r="U188" s="4">
        <v>3909857.5909000002</v>
      </c>
      <c r="V188" s="4">
        <v>32052567.5167</v>
      </c>
      <c r="W188" s="6">
        <f t="shared" si="17"/>
        <v>176782222.87620002</v>
      </c>
    </row>
    <row r="189" spans="1:23" ht="24.95" customHeight="1">
      <c r="A189" s="163"/>
      <c r="B189" s="160"/>
      <c r="C189" s="1">
        <v>6</v>
      </c>
      <c r="D189" s="4" t="s">
        <v>229</v>
      </c>
      <c r="E189" s="4">
        <v>141359823.70480001</v>
      </c>
      <c r="F189" s="4">
        <v>-2154700.0699999998</v>
      </c>
      <c r="G189" s="4">
        <v>1949072.2413000001</v>
      </c>
      <c r="H189" s="4">
        <v>5719574.7544999998</v>
      </c>
      <c r="I189" s="4">
        <v>3974391.1164000002</v>
      </c>
      <c r="J189" s="4">
        <v>29812786.465500001</v>
      </c>
      <c r="K189" s="5">
        <f t="shared" si="16"/>
        <v>180660948.21250001</v>
      </c>
      <c r="L189" s="7"/>
      <c r="M189" s="168"/>
      <c r="N189" s="160"/>
      <c r="O189" s="8">
        <v>5</v>
      </c>
      <c r="P189" s="4" t="s">
        <v>606</v>
      </c>
      <c r="Q189" s="4">
        <v>124626652.80500001</v>
      </c>
      <c r="R189" s="4">
        <v>-5788847.5199999996</v>
      </c>
      <c r="S189" s="4">
        <v>1718354.9267</v>
      </c>
      <c r="T189" s="4">
        <v>5042532.1596999997</v>
      </c>
      <c r="U189" s="4">
        <v>3503930.9528999999</v>
      </c>
      <c r="V189" s="4">
        <v>31255084.732799999</v>
      </c>
      <c r="W189" s="6">
        <f t="shared" si="17"/>
        <v>160357708.05710003</v>
      </c>
    </row>
    <row r="190" spans="1:23" ht="24.95" customHeight="1">
      <c r="A190" s="163"/>
      <c r="B190" s="160"/>
      <c r="C190" s="1">
        <v>7</v>
      </c>
      <c r="D190" s="4" t="s">
        <v>230</v>
      </c>
      <c r="E190" s="4">
        <v>162061583.9127</v>
      </c>
      <c r="F190" s="4">
        <v>-2475446.61</v>
      </c>
      <c r="G190" s="4">
        <v>2234508.5491999998</v>
      </c>
      <c r="H190" s="4">
        <v>6557190.8603999997</v>
      </c>
      <c r="I190" s="4">
        <v>4556429.8436000003</v>
      </c>
      <c r="J190" s="4">
        <v>30854996.164099999</v>
      </c>
      <c r="K190" s="5">
        <f t="shared" si="16"/>
        <v>203789262.71999997</v>
      </c>
      <c r="L190" s="7"/>
      <c r="M190" s="168"/>
      <c r="N190" s="160"/>
      <c r="O190" s="8">
        <v>6</v>
      </c>
      <c r="P190" s="4" t="s">
        <v>607</v>
      </c>
      <c r="Q190" s="4">
        <v>94800353.060100004</v>
      </c>
      <c r="R190" s="4">
        <v>-5788847.5199999996</v>
      </c>
      <c r="S190" s="4">
        <v>1307109.2745999999</v>
      </c>
      <c r="T190" s="4">
        <v>3835727.0961000002</v>
      </c>
      <c r="U190" s="4">
        <v>2665351.9449</v>
      </c>
      <c r="V190" s="4">
        <v>24267645.797200002</v>
      </c>
      <c r="W190" s="6">
        <f t="shared" si="17"/>
        <v>121087339.65290001</v>
      </c>
    </row>
    <row r="191" spans="1:23" ht="24.95" customHeight="1">
      <c r="A191" s="163"/>
      <c r="B191" s="160"/>
      <c r="C191" s="1">
        <v>8</v>
      </c>
      <c r="D191" s="4" t="s">
        <v>231</v>
      </c>
      <c r="E191" s="4">
        <v>128377722.22679999</v>
      </c>
      <c r="F191" s="4">
        <v>-1953847.98</v>
      </c>
      <c r="G191" s="4">
        <v>1770074.7512999999</v>
      </c>
      <c r="H191" s="4">
        <v>5194304.5756999999</v>
      </c>
      <c r="I191" s="4">
        <v>3609393.8531999998</v>
      </c>
      <c r="J191" s="4">
        <v>30440214.158199999</v>
      </c>
      <c r="K191" s="5">
        <f t="shared" si="16"/>
        <v>167437861.58519998</v>
      </c>
      <c r="L191" s="7"/>
      <c r="M191" s="168"/>
      <c r="N191" s="160"/>
      <c r="O191" s="8">
        <v>7</v>
      </c>
      <c r="P191" s="4" t="s">
        <v>789</v>
      </c>
      <c r="Q191" s="4">
        <v>92352296.272300005</v>
      </c>
      <c r="R191" s="4">
        <v>-5788847.5199999996</v>
      </c>
      <c r="S191" s="4">
        <v>1273355.4158000001</v>
      </c>
      <c r="T191" s="4">
        <v>3736676.0118999998</v>
      </c>
      <c r="U191" s="4">
        <v>2596523.7949000001</v>
      </c>
      <c r="V191" s="4">
        <v>24559879.970800001</v>
      </c>
      <c r="W191" s="6">
        <f t="shared" si="17"/>
        <v>118729883.9457</v>
      </c>
    </row>
    <row r="192" spans="1:23" ht="24.95" customHeight="1">
      <c r="A192" s="163"/>
      <c r="B192" s="160"/>
      <c r="C192" s="1">
        <v>9</v>
      </c>
      <c r="D192" s="4" t="s">
        <v>232</v>
      </c>
      <c r="E192" s="4">
        <v>136834828.02239999</v>
      </c>
      <c r="F192" s="4">
        <v>-2084922.28</v>
      </c>
      <c r="G192" s="4">
        <v>1886681.5049999999</v>
      </c>
      <c r="H192" s="4">
        <v>5536488.4264000002</v>
      </c>
      <c r="I192" s="4">
        <v>3847168.9526999998</v>
      </c>
      <c r="J192" s="4">
        <v>31192340.7234</v>
      </c>
      <c r="K192" s="5">
        <f t="shared" si="16"/>
        <v>177212585.34989998</v>
      </c>
      <c r="L192" s="7"/>
      <c r="M192" s="168"/>
      <c r="N192" s="160"/>
      <c r="O192" s="8">
        <v>8</v>
      </c>
      <c r="P192" s="4" t="s">
        <v>608</v>
      </c>
      <c r="Q192" s="4">
        <v>207373167.49900001</v>
      </c>
      <c r="R192" s="4">
        <v>-5788847.5199999996</v>
      </c>
      <c r="S192" s="4">
        <v>2859265.6228</v>
      </c>
      <c r="T192" s="4">
        <v>8390547.6287999991</v>
      </c>
      <c r="U192" s="4">
        <v>5830384.1437999997</v>
      </c>
      <c r="V192" s="4">
        <v>53133437.366800003</v>
      </c>
      <c r="W192" s="6">
        <f t="shared" si="17"/>
        <v>271797954.74119997</v>
      </c>
    </row>
    <row r="193" spans="1:23" ht="24.95" customHeight="1">
      <c r="A193" s="163"/>
      <c r="B193" s="160"/>
      <c r="C193" s="1">
        <v>10</v>
      </c>
      <c r="D193" s="4" t="s">
        <v>233</v>
      </c>
      <c r="E193" s="4">
        <v>107147002.98119999</v>
      </c>
      <c r="F193" s="4">
        <v>-1625005.68</v>
      </c>
      <c r="G193" s="4">
        <v>1477345.145</v>
      </c>
      <c r="H193" s="4">
        <v>4335286.2023999998</v>
      </c>
      <c r="I193" s="4">
        <v>3012483.2193</v>
      </c>
      <c r="J193" s="4">
        <v>24343797.525400002</v>
      </c>
      <c r="K193" s="5">
        <f t="shared" si="16"/>
        <v>138690909.3933</v>
      </c>
      <c r="L193" s="7"/>
      <c r="M193" s="168"/>
      <c r="N193" s="160"/>
      <c r="O193" s="8">
        <v>9</v>
      </c>
      <c r="P193" s="4" t="s">
        <v>609</v>
      </c>
      <c r="Q193" s="4">
        <v>123412821.08310001</v>
      </c>
      <c r="R193" s="4">
        <v>-5788847.5199999996</v>
      </c>
      <c r="S193" s="4">
        <v>1701618.5893000001</v>
      </c>
      <c r="T193" s="4">
        <v>4993419.1862000003</v>
      </c>
      <c r="U193" s="4">
        <v>3469803.5617</v>
      </c>
      <c r="V193" s="4">
        <v>27650310.133200001</v>
      </c>
      <c r="W193" s="6">
        <f t="shared" si="17"/>
        <v>155439125.03350002</v>
      </c>
    </row>
    <row r="194" spans="1:23" ht="24.95" customHeight="1">
      <c r="A194" s="163"/>
      <c r="B194" s="160"/>
      <c r="C194" s="1">
        <v>11</v>
      </c>
      <c r="D194" s="4" t="s">
        <v>234</v>
      </c>
      <c r="E194" s="4">
        <v>146200574.74439999</v>
      </c>
      <c r="F194" s="4">
        <v>-2231802.6</v>
      </c>
      <c r="G194" s="4">
        <v>2015816.6191</v>
      </c>
      <c r="H194" s="4">
        <v>5915436.8935000002</v>
      </c>
      <c r="I194" s="4">
        <v>4110490.8753999998</v>
      </c>
      <c r="J194" s="4">
        <v>29394870.086800002</v>
      </c>
      <c r="K194" s="5">
        <f t="shared" si="16"/>
        <v>185405386.61920002</v>
      </c>
      <c r="L194" s="7"/>
      <c r="M194" s="168"/>
      <c r="N194" s="160"/>
      <c r="O194" s="8">
        <v>10</v>
      </c>
      <c r="P194" s="4" t="s">
        <v>610</v>
      </c>
      <c r="Q194" s="4">
        <v>154192252.50310001</v>
      </c>
      <c r="R194" s="4">
        <v>-5788847.5199999996</v>
      </c>
      <c r="S194" s="4">
        <v>2126006.0411999999</v>
      </c>
      <c r="T194" s="4">
        <v>6238789.0111999996</v>
      </c>
      <c r="U194" s="4">
        <v>4335180.2691000002</v>
      </c>
      <c r="V194" s="4">
        <v>38352656.925800003</v>
      </c>
      <c r="W194" s="6">
        <f t="shared" si="17"/>
        <v>199456037.23040003</v>
      </c>
    </row>
    <row r="195" spans="1:23" ht="24.95" customHeight="1">
      <c r="A195" s="163"/>
      <c r="B195" s="160"/>
      <c r="C195" s="1">
        <v>12</v>
      </c>
      <c r="D195" s="4" t="s">
        <v>235</v>
      </c>
      <c r="E195" s="4">
        <v>126168145.5256</v>
      </c>
      <c r="F195" s="4">
        <v>-2540598.25</v>
      </c>
      <c r="G195" s="4">
        <v>1739609.061</v>
      </c>
      <c r="H195" s="4">
        <v>5104902.6595000001</v>
      </c>
      <c r="I195" s="4">
        <v>3547270.6715000002</v>
      </c>
      <c r="J195" s="4">
        <v>26195412.916299999</v>
      </c>
      <c r="K195" s="5">
        <f t="shared" si="16"/>
        <v>160214742.5839</v>
      </c>
      <c r="L195" s="7"/>
      <c r="M195" s="168"/>
      <c r="N195" s="160"/>
      <c r="O195" s="8">
        <v>11</v>
      </c>
      <c r="P195" s="4" t="s">
        <v>611</v>
      </c>
      <c r="Q195" s="4">
        <v>118959390.2819</v>
      </c>
      <c r="R195" s="4">
        <v>-5788847.5199999996</v>
      </c>
      <c r="S195" s="4">
        <v>1640214.5911000001</v>
      </c>
      <c r="T195" s="4">
        <v>4813228.4523</v>
      </c>
      <c r="U195" s="4">
        <v>3344593.4747000001</v>
      </c>
      <c r="V195" s="4">
        <v>30344395.776900001</v>
      </c>
      <c r="W195" s="6">
        <f t="shared" si="17"/>
        <v>153312975.05690002</v>
      </c>
    </row>
    <row r="196" spans="1:23" ht="24.95" customHeight="1">
      <c r="A196" s="163"/>
      <c r="B196" s="160"/>
      <c r="C196" s="1">
        <v>13</v>
      </c>
      <c r="D196" s="4" t="s">
        <v>236</v>
      </c>
      <c r="E196" s="4">
        <v>139056360.20480001</v>
      </c>
      <c r="F196" s="4">
        <v>-2119233.0099999998</v>
      </c>
      <c r="G196" s="4">
        <v>1917312.0378</v>
      </c>
      <c r="H196" s="4">
        <v>5626374.0745999999</v>
      </c>
      <c r="I196" s="4">
        <v>3909628.2678</v>
      </c>
      <c r="J196" s="4">
        <v>30013201.952500001</v>
      </c>
      <c r="K196" s="5">
        <f t="shared" si="16"/>
        <v>178403643.52750003</v>
      </c>
      <c r="L196" s="7"/>
      <c r="M196" s="168"/>
      <c r="N196" s="160"/>
      <c r="O196" s="8">
        <v>12</v>
      </c>
      <c r="P196" s="4" t="s">
        <v>612</v>
      </c>
      <c r="Q196" s="4">
        <v>107474605.47660001</v>
      </c>
      <c r="R196" s="4">
        <v>-5788847.5199999996</v>
      </c>
      <c r="S196" s="4">
        <v>1481862.1351000001</v>
      </c>
      <c r="T196" s="4">
        <v>4348541.3614999996</v>
      </c>
      <c r="U196" s="4">
        <v>3021693.9018000001</v>
      </c>
      <c r="V196" s="4">
        <v>28175102.479899999</v>
      </c>
      <c r="W196" s="6">
        <f t="shared" si="17"/>
        <v>138712957.83490002</v>
      </c>
    </row>
    <row r="197" spans="1:23" ht="24.95" customHeight="1">
      <c r="A197" s="163"/>
      <c r="B197" s="160"/>
      <c r="C197" s="1">
        <v>14</v>
      </c>
      <c r="D197" s="4" t="s">
        <v>237</v>
      </c>
      <c r="E197" s="4">
        <v>131649720.455</v>
      </c>
      <c r="F197" s="4">
        <v>-2004350.13</v>
      </c>
      <c r="G197" s="4">
        <v>1815189.1322000001</v>
      </c>
      <c r="H197" s="4">
        <v>5326693.2416000003</v>
      </c>
      <c r="I197" s="4">
        <v>3701387.4646000001</v>
      </c>
      <c r="J197" s="4">
        <v>29254929.558200002</v>
      </c>
      <c r="K197" s="5">
        <f t="shared" si="16"/>
        <v>169743569.7216</v>
      </c>
      <c r="L197" s="7"/>
      <c r="M197" s="168"/>
      <c r="N197" s="160"/>
      <c r="O197" s="8">
        <v>13</v>
      </c>
      <c r="P197" s="4" t="s">
        <v>848</v>
      </c>
      <c r="Q197" s="4">
        <v>96916083.101899996</v>
      </c>
      <c r="R197" s="4">
        <v>-5788847.5199999996</v>
      </c>
      <c r="S197" s="4">
        <v>1336281.0052</v>
      </c>
      <c r="T197" s="4">
        <v>3921331.8727000002</v>
      </c>
      <c r="U197" s="4">
        <v>2724836.5880999998</v>
      </c>
      <c r="V197" s="4">
        <v>25034522.3521</v>
      </c>
      <c r="W197" s="6">
        <f t="shared" si="17"/>
        <v>124144207.40000001</v>
      </c>
    </row>
    <row r="198" spans="1:23" ht="24.95" customHeight="1">
      <c r="A198" s="163"/>
      <c r="B198" s="160"/>
      <c r="C198" s="1">
        <v>15</v>
      </c>
      <c r="D198" s="4" t="s">
        <v>238</v>
      </c>
      <c r="E198" s="4">
        <v>149329645.36860001</v>
      </c>
      <c r="F198" s="4">
        <v>-2278449.64</v>
      </c>
      <c r="G198" s="4">
        <v>2058960.3111</v>
      </c>
      <c r="H198" s="4">
        <v>6042042.5504999999</v>
      </c>
      <c r="I198" s="4">
        <v>4198466.0168000003</v>
      </c>
      <c r="J198" s="4">
        <v>31242367.7722</v>
      </c>
      <c r="K198" s="5">
        <f t="shared" si="16"/>
        <v>190593032.37920001</v>
      </c>
      <c r="L198" s="7"/>
      <c r="M198" s="168"/>
      <c r="N198" s="160"/>
      <c r="O198" s="8">
        <v>14</v>
      </c>
      <c r="P198" s="4" t="s">
        <v>613</v>
      </c>
      <c r="Q198" s="4">
        <v>111417345.3119</v>
      </c>
      <c r="R198" s="4">
        <v>-5788847.5199999996</v>
      </c>
      <c r="S198" s="4">
        <v>1536224.7154000001</v>
      </c>
      <c r="T198" s="4">
        <v>4508068.9742999999</v>
      </c>
      <c r="U198" s="4">
        <v>3132545.6965999999</v>
      </c>
      <c r="V198" s="4">
        <v>25930768.6096</v>
      </c>
      <c r="W198" s="6">
        <f t="shared" si="17"/>
        <v>140736105.78780001</v>
      </c>
    </row>
    <row r="199" spans="1:23" ht="24.95" customHeight="1">
      <c r="A199" s="163"/>
      <c r="B199" s="160"/>
      <c r="C199" s="1">
        <v>16</v>
      </c>
      <c r="D199" s="4" t="s">
        <v>239</v>
      </c>
      <c r="E199" s="4">
        <v>140344249.2536</v>
      </c>
      <c r="F199" s="4">
        <v>-2139279.5699999998</v>
      </c>
      <c r="G199" s="4">
        <v>1935069.4793</v>
      </c>
      <c r="H199" s="4">
        <v>5678483.4894000003</v>
      </c>
      <c r="I199" s="4">
        <v>3945837.8119999999</v>
      </c>
      <c r="J199" s="4">
        <v>29979830.100400001</v>
      </c>
      <c r="K199" s="5">
        <f t="shared" si="16"/>
        <v>179744190.56470001</v>
      </c>
      <c r="L199" s="7"/>
      <c r="M199" s="168"/>
      <c r="N199" s="160"/>
      <c r="O199" s="8">
        <v>15</v>
      </c>
      <c r="P199" s="4" t="s">
        <v>614</v>
      </c>
      <c r="Q199" s="4">
        <v>116700548.4092</v>
      </c>
      <c r="R199" s="4">
        <v>-5788847.5199999996</v>
      </c>
      <c r="S199" s="4">
        <v>1609069.6316</v>
      </c>
      <c r="T199" s="4">
        <v>4721833.2127999999</v>
      </c>
      <c r="U199" s="4">
        <v>3281085.1819000002</v>
      </c>
      <c r="V199" s="4">
        <v>30122777.1796</v>
      </c>
      <c r="W199" s="6">
        <f t="shared" si="17"/>
        <v>150646466.09509999</v>
      </c>
    </row>
    <row r="200" spans="1:23" ht="24.95" customHeight="1">
      <c r="A200" s="163"/>
      <c r="B200" s="160"/>
      <c r="C200" s="1">
        <v>17</v>
      </c>
      <c r="D200" s="4" t="s">
        <v>240</v>
      </c>
      <c r="E200" s="4">
        <v>140897518.0896</v>
      </c>
      <c r="F200" s="4">
        <v>-2147660.84</v>
      </c>
      <c r="G200" s="4">
        <v>1942697.9617000001</v>
      </c>
      <c r="H200" s="4">
        <v>5700869.3581999997</v>
      </c>
      <c r="I200" s="4">
        <v>3961393.1989000002</v>
      </c>
      <c r="J200" s="4">
        <v>31488569.685899999</v>
      </c>
      <c r="K200" s="5">
        <f t="shared" si="16"/>
        <v>181843387.45430002</v>
      </c>
      <c r="L200" s="7"/>
      <c r="M200" s="168"/>
      <c r="N200" s="160"/>
      <c r="O200" s="8">
        <v>16</v>
      </c>
      <c r="P200" s="4" t="s">
        <v>615</v>
      </c>
      <c r="Q200" s="4">
        <v>141499765.97299999</v>
      </c>
      <c r="R200" s="4">
        <v>-5788847.5199999996</v>
      </c>
      <c r="S200" s="4">
        <v>1951001.7682</v>
      </c>
      <c r="T200" s="4">
        <v>5725236.9733999996</v>
      </c>
      <c r="U200" s="4">
        <v>3978325.6524</v>
      </c>
      <c r="V200" s="4">
        <v>34942643.650399998</v>
      </c>
      <c r="W200" s="6">
        <f t="shared" si="17"/>
        <v>182308126.49739999</v>
      </c>
    </row>
    <row r="201" spans="1:23" ht="24.95" customHeight="1">
      <c r="A201" s="163"/>
      <c r="B201" s="161"/>
      <c r="C201" s="1">
        <v>18</v>
      </c>
      <c r="D201" s="4" t="s">
        <v>241</v>
      </c>
      <c r="E201" s="4">
        <v>155380167.30720001</v>
      </c>
      <c r="F201" s="4">
        <v>-2372129.21</v>
      </c>
      <c r="G201" s="4">
        <v>2142385.0356000001</v>
      </c>
      <c r="H201" s="4">
        <v>6286853.3575999998</v>
      </c>
      <c r="I201" s="4">
        <v>4368578.9952999996</v>
      </c>
      <c r="J201" s="4">
        <v>32373138.868099999</v>
      </c>
      <c r="K201" s="5">
        <f t="shared" ref="K201:K264" si="23">E201+F201+G201+H201+I201+J201</f>
        <v>198178994.3538</v>
      </c>
      <c r="L201" s="7"/>
      <c r="M201" s="168"/>
      <c r="N201" s="160"/>
      <c r="O201" s="8">
        <v>17</v>
      </c>
      <c r="P201" s="4" t="s">
        <v>849</v>
      </c>
      <c r="Q201" s="4">
        <v>118786227.6637</v>
      </c>
      <c r="R201" s="4">
        <v>-5788847.5199999996</v>
      </c>
      <c r="S201" s="4">
        <v>1637827.0212999999</v>
      </c>
      <c r="T201" s="4">
        <v>4806222.1013000002</v>
      </c>
      <c r="U201" s="4">
        <v>3339724.9345999998</v>
      </c>
      <c r="V201" s="4">
        <v>27604400.789799999</v>
      </c>
      <c r="W201" s="6">
        <f t="shared" ref="W201:W264" si="24">Q201+R201+S201+T201+U201+V201</f>
        <v>150385554.99070001</v>
      </c>
    </row>
    <row r="202" spans="1:23" ht="24.95" customHeight="1">
      <c r="A202" s="1"/>
      <c r="B202" s="164" t="s">
        <v>816</v>
      </c>
      <c r="C202" s="165"/>
      <c r="D202" s="166"/>
      <c r="E202" s="10">
        <f>SUM(E184:E201)</f>
        <v>2488988732.8439999</v>
      </c>
      <c r="F202" s="10">
        <f t="shared" ref="F202:K202" si="25">SUM(F184:F201)</f>
        <v>-38551266.100000001</v>
      </c>
      <c r="G202" s="10">
        <f t="shared" si="25"/>
        <v>34318229.330899999</v>
      </c>
      <c r="H202" s="10">
        <f t="shared" si="25"/>
        <v>100707235.95710002</v>
      </c>
      <c r="I202" s="10">
        <f t="shared" si="25"/>
        <v>69978968.913900003</v>
      </c>
      <c r="J202" s="10">
        <f t="shared" si="25"/>
        <v>527022504.66609985</v>
      </c>
      <c r="K202" s="10">
        <f t="shared" si="25"/>
        <v>3182464405.612</v>
      </c>
      <c r="L202" s="7"/>
      <c r="M202" s="168"/>
      <c r="N202" s="160"/>
      <c r="O202" s="8">
        <v>18</v>
      </c>
      <c r="P202" s="4" t="s">
        <v>616</v>
      </c>
      <c r="Q202" s="4">
        <v>110399441.60870001</v>
      </c>
      <c r="R202" s="4">
        <v>-5788847.5199999996</v>
      </c>
      <c r="S202" s="4">
        <v>1522189.8376</v>
      </c>
      <c r="T202" s="4">
        <v>4466883.4650999997</v>
      </c>
      <c r="U202" s="4">
        <v>3103926.9043000001</v>
      </c>
      <c r="V202" s="4">
        <v>28690614.624699999</v>
      </c>
      <c r="W202" s="6">
        <f t="shared" si="24"/>
        <v>142394208.92040002</v>
      </c>
    </row>
    <row r="203" spans="1:23" ht="24.95" customHeight="1">
      <c r="A203" s="163">
        <v>10</v>
      </c>
      <c r="B203" s="159" t="s">
        <v>29</v>
      </c>
      <c r="C203" s="1">
        <v>1</v>
      </c>
      <c r="D203" s="4" t="s">
        <v>242</v>
      </c>
      <c r="E203" s="4">
        <v>108806700.3487</v>
      </c>
      <c r="F203" s="4">
        <v>0</v>
      </c>
      <c r="G203" s="4">
        <v>1500229.0874000001</v>
      </c>
      <c r="H203" s="4">
        <v>4402439.3927999996</v>
      </c>
      <c r="I203" s="4">
        <v>3059146.3114</v>
      </c>
      <c r="J203" s="4">
        <v>26901329.090100002</v>
      </c>
      <c r="K203" s="5">
        <f t="shared" si="23"/>
        <v>144669844.2304</v>
      </c>
      <c r="L203" s="7"/>
      <c r="M203" s="168"/>
      <c r="N203" s="160"/>
      <c r="O203" s="8">
        <v>19</v>
      </c>
      <c r="P203" s="4" t="s">
        <v>850</v>
      </c>
      <c r="Q203" s="4">
        <v>104862048.3593</v>
      </c>
      <c r="R203" s="4">
        <v>-5788847.5199999996</v>
      </c>
      <c r="S203" s="4">
        <v>1445840.1422999999</v>
      </c>
      <c r="T203" s="4">
        <v>4242834.4121000003</v>
      </c>
      <c r="U203" s="4">
        <v>2948240.7555999998</v>
      </c>
      <c r="V203" s="4">
        <v>25360312.752700001</v>
      </c>
      <c r="W203" s="6">
        <f t="shared" si="24"/>
        <v>133070428.90200001</v>
      </c>
    </row>
    <row r="204" spans="1:23" ht="24.95" customHeight="1">
      <c r="A204" s="163"/>
      <c r="B204" s="160"/>
      <c r="C204" s="1">
        <v>2</v>
      </c>
      <c r="D204" s="4" t="s">
        <v>243</v>
      </c>
      <c r="E204" s="4">
        <v>118594986.2481</v>
      </c>
      <c r="F204" s="4">
        <v>0</v>
      </c>
      <c r="G204" s="4">
        <v>1635190.1806000001</v>
      </c>
      <c r="H204" s="4">
        <v>4798484.2621999998</v>
      </c>
      <c r="I204" s="4">
        <v>3334348.1014999999</v>
      </c>
      <c r="J204" s="4">
        <v>29107251.528499998</v>
      </c>
      <c r="K204" s="5">
        <f t="shared" si="23"/>
        <v>157470260.32089999</v>
      </c>
      <c r="L204" s="7"/>
      <c r="M204" s="169"/>
      <c r="N204" s="161"/>
      <c r="O204" s="8">
        <v>20</v>
      </c>
      <c r="P204" s="4" t="s">
        <v>851</v>
      </c>
      <c r="Q204" s="4">
        <v>142227592.49599999</v>
      </c>
      <c r="R204" s="4">
        <v>-5788847.5199999996</v>
      </c>
      <c r="S204" s="4">
        <v>1961037.0558</v>
      </c>
      <c r="T204" s="4">
        <v>5754685.6392000001</v>
      </c>
      <c r="U204" s="4">
        <v>3998788.8023000001</v>
      </c>
      <c r="V204" s="4">
        <v>36452120.735299997</v>
      </c>
      <c r="W204" s="6">
        <f t="shared" si="24"/>
        <v>184605377.20859998</v>
      </c>
    </row>
    <row r="205" spans="1:23" ht="24.95" customHeight="1">
      <c r="A205" s="163"/>
      <c r="B205" s="160"/>
      <c r="C205" s="1">
        <v>3</v>
      </c>
      <c r="D205" s="4" t="s">
        <v>244</v>
      </c>
      <c r="E205" s="4">
        <v>101379169.74699999</v>
      </c>
      <c r="F205" s="4">
        <v>0</v>
      </c>
      <c r="G205" s="4">
        <v>1397818.1383</v>
      </c>
      <c r="H205" s="4">
        <v>4101913.2927999999</v>
      </c>
      <c r="I205" s="4">
        <v>2850318.1532000001</v>
      </c>
      <c r="J205" s="4">
        <v>25790962.1468</v>
      </c>
      <c r="K205" s="5">
        <f t="shared" si="23"/>
        <v>135520181.4781</v>
      </c>
      <c r="L205" s="7"/>
      <c r="M205" s="14"/>
      <c r="N205" s="164" t="s">
        <v>834</v>
      </c>
      <c r="O205" s="165"/>
      <c r="P205" s="166"/>
      <c r="Q205" s="10">
        <f>SUM(Q185:Q204)</f>
        <v>2587464236.0216994</v>
      </c>
      <c r="R205" s="10">
        <f t="shared" ref="R205:V205" si="26">SUM(R185:R204)</f>
        <v>-115776950.39999995</v>
      </c>
      <c r="S205" s="10">
        <f t="shared" si="26"/>
        <v>35676011.652999997</v>
      </c>
      <c r="T205" s="10">
        <f t="shared" si="26"/>
        <v>104691663.6899</v>
      </c>
      <c r="U205" s="10">
        <f t="shared" si="26"/>
        <v>72747649.255700007</v>
      </c>
      <c r="V205" s="10">
        <f t="shared" si="26"/>
        <v>646679577.70509994</v>
      </c>
      <c r="W205" s="6">
        <f t="shared" si="24"/>
        <v>3331482187.9253993</v>
      </c>
    </row>
    <row r="206" spans="1:23" ht="24.95" customHeight="1">
      <c r="A206" s="163"/>
      <c r="B206" s="160"/>
      <c r="C206" s="1">
        <v>4</v>
      </c>
      <c r="D206" s="4" t="s">
        <v>245</v>
      </c>
      <c r="E206" s="4">
        <v>145700198.26809999</v>
      </c>
      <c r="F206" s="4">
        <v>0</v>
      </c>
      <c r="G206" s="4">
        <v>2008917.4176</v>
      </c>
      <c r="H206" s="4">
        <v>5895191.1080999998</v>
      </c>
      <c r="I206" s="4">
        <v>4096422.5795</v>
      </c>
      <c r="J206" s="4">
        <v>33351684.020799998</v>
      </c>
      <c r="K206" s="5">
        <f t="shared" si="23"/>
        <v>191052413.39409998</v>
      </c>
      <c r="L206" s="7"/>
      <c r="M206" s="167">
        <v>28</v>
      </c>
      <c r="N206" s="159" t="s">
        <v>47</v>
      </c>
      <c r="O206" s="8">
        <v>1</v>
      </c>
      <c r="P206" s="4" t="s">
        <v>617</v>
      </c>
      <c r="Q206" s="4">
        <v>137095964.99000001</v>
      </c>
      <c r="R206" s="4">
        <v>-2620951.4900000002</v>
      </c>
      <c r="S206" s="4">
        <v>1890282.0671000001</v>
      </c>
      <c r="T206" s="4">
        <v>5547054.3168000001</v>
      </c>
      <c r="U206" s="4">
        <v>3854510.9287</v>
      </c>
      <c r="V206" s="4">
        <v>30117496.248199999</v>
      </c>
      <c r="W206" s="6">
        <f t="shared" si="24"/>
        <v>175884357.06079999</v>
      </c>
    </row>
    <row r="207" spans="1:23" ht="24.95" customHeight="1">
      <c r="A207" s="163"/>
      <c r="B207" s="160"/>
      <c r="C207" s="1">
        <v>5</v>
      </c>
      <c r="D207" s="4" t="s">
        <v>246</v>
      </c>
      <c r="E207" s="4">
        <v>132564540.30840001</v>
      </c>
      <c r="F207" s="4">
        <v>0</v>
      </c>
      <c r="G207" s="4">
        <v>1827802.6876999999</v>
      </c>
      <c r="H207" s="4">
        <v>5363707.8641999997</v>
      </c>
      <c r="I207" s="4">
        <v>3727108.0109000001</v>
      </c>
      <c r="J207" s="4">
        <v>32806303.146499999</v>
      </c>
      <c r="K207" s="5">
        <f t="shared" si="23"/>
        <v>176289462.01769999</v>
      </c>
      <c r="L207" s="7"/>
      <c r="M207" s="168"/>
      <c r="N207" s="160"/>
      <c r="O207" s="8">
        <v>2</v>
      </c>
      <c r="P207" s="4" t="s">
        <v>618</v>
      </c>
      <c r="Q207" s="4">
        <v>145025543.97310001</v>
      </c>
      <c r="R207" s="4">
        <v>-2620951.4900000002</v>
      </c>
      <c r="S207" s="4">
        <v>1999615.2699</v>
      </c>
      <c r="T207" s="4">
        <v>5867893.8493999997</v>
      </c>
      <c r="U207" s="4">
        <v>4077454.3892000001</v>
      </c>
      <c r="V207" s="4">
        <v>32476449.8312</v>
      </c>
      <c r="W207" s="6">
        <f t="shared" si="24"/>
        <v>186826005.82280001</v>
      </c>
    </row>
    <row r="208" spans="1:23" ht="24.95" customHeight="1">
      <c r="A208" s="163"/>
      <c r="B208" s="160"/>
      <c r="C208" s="1">
        <v>6</v>
      </c>
      <c r="D208" s="4" t="s">
        <v>247</v>
      </c>
      <c r="E208" s="4">
        <v>135791257.45930001</v>
      </c>
      <c r="F208" s="4">
        <v>0</v>
      </c>
      <c r="G208" s="4">
        <v>1872292.7320000001</v>
      </c>
      <c r="H208" s="4">
        <v>5494264.4075999996</v>
      </c>
      <c r="I208" s="4">
        <v>3817828.5257000001</v>
      </c>
      <c r="J208" s="4">
        <v>32978386.361299999</v>
      </c>
      <c r="K208" s="5">
        <f t="shared" si="23"/>
        <v>179954029.48589998</v>
      </c>
      <c r="L208" s="7"/>
      <c r="M208" s="168"/>
      <c r="N208" s="160"/>
      <c r="O208" s="8">
        <v>3</v>
      </c>
      <c r="P208" s="4" t="s">
        <v>619</v>
      </c>
      <c r="Q208" s="4">
        <v>147647941.00139999</v>
      </c>
      <c r="R208" s="4">
        <v>-2620951.4900000002</v>
      </c>
      <c r="S208" s="4">
        <v>2035772.9357</v>
      </c>
      <c r="T208" s="4">
        <v>5973998.9325000001</v>
      </c>
      <c r="U208" s="4">
        <v>4151184.1886999998</v>
      </c>
      <c r="V208" s="4">
        <v>33440976.25</v>
      </c>
      <c r="W208" s="6">
        <f t="shared" si="24"/>
        <v>190628921.81829998</v>
      </c>
    </row>
    <row r="209" spans="1:23" ht="24.95" customHeight="1">
      <c r="A209" s="163"/>
      <c r="B209" s="160"/>
      <c r="C209" s="1">
        <v>7</v>
      </c>
      <c r="D209" s="4" t="s">
        <v>248</v>
      </c>
      <c r="E209" s="4">
        <v>143963789.59279999</v>
      </c>
      <c r="F209" s="4">
        <v>0</v>
      </c>
      <c r="G209" s="4">
        <v>1984975.7781</v>
      </c>
      <c r="H209" s="4">
        <v>5824934.0932999998</v>
      </c>
      <c r="I209" s="4">
        <v>4047602.7165999999</v>
      </c>
      <c r="J209" s="4">
        <v>31753215.330499999</v>
      </c>
      <c r="K209" s="5">
        <f t="shared" si="23"/>
        <v>187574517.51130003</v>
      </c>
      <c r="L209" s="7"/>
      <c r="M209" s="168"/>
      <c r="N209" s="160"/>
      <c r="O209" s="8">
        <v>4</v>
      </c>
      <c r="P209" s="4" t="s">
        <v>852</v>
      </c>
      <c r="Q209" s="4">
        <v>109513011.12890001</v>
      </c>
      <c r="R209" s="4">
        <v>-2620951.4900000002</v>
      </c>
      <c r="S209" s="4">
        <v>1509967.7154000001</v>
      </c>
      <c r="T209" s="4">
        <v>4431017.5078999996</v>
      </c>
      <c r="U209" s="4">
        <v>3079004.5372000001</v>
      </c>
      <c r="V209" s="4">
        <v>24402919.977299999</v>
      </c>
      <c r="W209" s="6">
        <f t="shared" si="24"/>
        <v>140314969.37670001</v>
      </c>
    </row>
    <row r="210" spans="1:23" ht="24.95" customHeight="1">
      <c r="A210" s="163"/>
      <c r="B210" s="160"/>
      <c r="C210" s="1">
        <v>8</v>
      </c>
      <c r="D210" s="4" t="s">
        <v>249</v>
      </c>
      <c r="E210" s="4">
        <v>135400050.27430001</v>
      </c>
      <c r="F210" s="4">
        <v>0</v>
      </c>
      <c r="G210" s="4">
        <v>1866898.7590999999</v>
      </c>
      <c r="H210" s="4">
        <v>5478435.7324000001</v>
      </c>
      <c r="I210" s="4">
        <v>3806829.5706000002</v>
      </c>
      <c r="J210" s="4">
        <v>30458719.347399998</v>
      </c>
      <c r="K210" s="5">
        <f t="shared" si="23"/>
        <v>177010933.68380001</v>
      </c>
      <c r="L210" s="7"/>
      <c r="M210" s="168"/>
      <c r="N210" s="160"/>
      <c r="O210" s="8">
        <v>5</v>
      </c>
      <c r="P210" s="4" t="s">
        <v>620</v>
      </c>
      <c r="Q210" s="4">
        <v>114756382.1653</v>
      </c>
      <c r="R210" s="4">
        <v>-2620951.4900000002</v>
      </c>
      <c r="S210" s="4">
        <v>1582263.4262999999</v>
      </c>
      <c r="T210" s="4">
        <v>4643170.0970999999</v>
      </c>
      <c r="U210" s="4">
        <v>3226424.1272999998</v>
      </c>
      <c r="V210" s="4">
        <v>27424271.020599999</v>
      </c>
      <c r="W210" s="6">
        <f t="shared" si="24"/>
        <v>149011559.3466</v>
      </c>
    </row>
    <row r="211" spans="1:23" ht="24.95" customHeight="1">
      <c r="A211" s="163"/>
      <c r="B211" s="160"/>
      <c r="C211" s="1">
        <v>9</v>
      </c>
      <c r="D211" s="4" t="s">
        <v>250</v>
      </c>
      <c r="E211" s="4">
        <v>127401469.1841</v>
      </c>
      <c r="F211" s="4">
        <v>0</v>
      </c>
      <c r="G211" s="4">
        <v>1756614.1536999999</v>
      </c>
      <c r="H211" s="4">
        <v>5154804.2982999999</v>
      </c>
      <c r="I211" s="4">
        <v>3581946.0868000002</v>
      </c>
      <c r="J211" s="4">
        <v>29325489.919799998</v>
      </c>
      <c r="K211" s="5">
        <f t="shared" si="23"/>
        <v>167220323.64270002</v>
      </c>
      <c r="L211" s="7"/>
      <c r="M211" s="168"/>
      <c r="N211" s="160"/>
      <c r="O211" s="8">
        <v>6</v>
      </c>
      <c r="P211" s="4" t="s">
        <v>621</v>
      </c>
      <c r="Q211" s="4">
        <v>176353572.97799999</v>
      </c>
      <c r="R211" s="4">
        <v>-2620951.4900000002</v>
      </c>
      <c r="S211" s="4">
        <v>2431566.7969999998</v>
      </c>
      <c r="T211" s="4">
        <v>7135460.5392000005</v>
      </c>
      <c r="U211" s="4">
        <v>4958255.1492999997</v>
      </c>
      <c r="V211" s="4">
        <v>41044903.302500002</v>
      </c>
      <c r="W211" s="6">
        <f t="shared" si="24"/>
        <v>229302807.27599999</v>
      </c>
    </row>
    <row r="212" spans="1:23" ht="24.95" customHeight="1">
      <c r="A212" s="163"/>
      <c r="B212" s="160"/>
      <c r="C212" s="1">
        <v>10</v>
      </c>
      <c r="D212" s="4" t="s">
        <v>251</v>
      </c>
      <c r="E212" s="4">
        <v>142463277.99039999</v>
      </c>
      <c r="F212" s="4">
        <v>0</v>
      </c>
      <c r="G212" s="4">
        <v>1964286.6923</v>
      </c>
      <c r="H212" s="4">
        <v>5764221.7348999996</v>
      </c>
      <c r="I212" s="4">
        <v>4005415.1995000001</v>
      </c>
      <c r="J212" s="4">
        <v>34460760.339900002</v>
      </c>
      <c r="K212" s="5">
        <f t="shared" si="23"/>
        <v>188657961.95699996</v>
      </c>
      <c r="L212" s="7"/>
      <c r="M212" s="168"/>
      <c r="N212" s="160"/>
      <c r="O212" s="8">
        <v>7</v>
      </c>
      <c r="P212" s="4" t="s">
        <v>622</v>
      </c>
      <c r="Q212" s="4">
        <v>124202571.34559999</v>
      </c>
      <c r="R212" s="4">
        <v>-2620951.4900000002</v>
      </c>
      <c r="S212" s="4">
        <v>1712507.6825999999</v>
      </c>
      <c r="T212" s="4">
        <v>5025373.3550000004</v>
      </c>
      <c r="U212" s="4">
        <v>3492007.7237</v>
      </c>
      <c r="V212" s="4">
        <v>27266753.4208</v>
      </c>
      <c r="W212" s="6">
        <f t="shared" si="24"/>
        <v>159078262.0377</v>
      </c>
    </row>
    <row r="213" spans="1:23" ht="24.95" customHeight="1">
      <c r="A213" s="163"/>
      <c r="B213" s="160"/>
      <c r="C213" s="1">
        <v>11</v>
      </c>
      <c r="D213" s="4" t="s">
        <v>252</v>
      </c>
      <c r="E213" s="4">
        <v>119713062.264</v>
      </c>
      <c r="F213" s="4">
        <v>0</v>
      </c>
      <c r="G213" s="4">
        <v>1650606.2364000001</v>
      </c>
      <c r="H213" s="4">
        <v>4843722.8540000003</v>
      </c>
      <c r="I213" s="4">
        <v>3365783.2807</v>
      </c>
      <c r="J213" s="4">
        <v>26806683.322000001</v>
      </c>
      <c r="K213" s="5">
        <f t="shared" si="23"/>
        <v>156379857.9571</v>
      </c>
      <c r="L213" s="7"/>
      <c r="M213" s="168"/>
      <c r="N213" s="160"/>
      <c r="O213" s="8">
        <v>8</v>
      </c>
      <c r="P213" s="4" t="s">
        <v>623</v>
      </c>
      <c r="Q213" s="4">
        <v>125134659.4646</v>
      </c>
      <c r="R213" s="4">
        <v>-2620951.4900000002</v>
      </c>
      <c r="S213" s="4">
        <v>1725359.3333000001</v>
      </c>
      <c r="T213" s="4">
        <v>5063086.6708000004</v>
      </c>
      <c r="U213" s="4">
        <v>3518213.7746000001</v>
      </c>
      <c r="V213" s="4">
        <v>30173914.959399998</v>
      </c>
      <c r="W213" s="6">
        <f t="shared" si="24"/>
        <v>162994282.71270001</v>
      </c>
    </row>
    <row r="214" spans="1:23" ht="24.95" customHeight="1">
      <c r="A214" s="163"/>
      <c r="B214" s="160"/>
      <c r="C214" s="1">
        <v>12</v>
      </c>
      <c r="D214" s="4" t="s">
        <v>253</v>
      </c>
      <c r="E214" s="4">
        <v>123465918.8942</v>
      </c>
      <c r="F214" s="4">
        <v>0</v>
      </c>
      <c r="G214" s="4">
        <v>1702350.703</v>
      </c>
      <c r="H214" s="4">
        <v>4995567.5823999997</v>
      </c>
      <c r="I214" s="4">
        <v>3471296.429</v>
      </c>
      <c r="J214" s="4">
        <v>29643229.284200002</v>
      </c>
      <c r="K214" s="5">
        <f t="shared" si="23"/>
        <v>163278362.8928</v>
      </c>
      <c r="L214" s="7"/>
      <c r="M214" s="168"/>
      <c r="N214" s="160"/>
      <c r="O214" s="8">
        <v>9</v>
      </c>
      <c r="P214" s="4" t="s">
        <v>853</v>
      </c>
      <c r="Q214" s="4">
        <v>150442416.27939999</v>
      </c>
      <c r="R214" s="4">
        <v>-2620951.4900000002</v>
      </c>
      <c r="S214" s="4">
        <v>2074303.22</v>
      </c>
      <c r="T214" s="4">
        <v>6087066.4918</v>
      </c>
      <c r="U214" s="4">
        <v>4229752.0406999998</v>
      </c>
      <c r="V214" s="4">
        <v>33691664.618900001</v>
      </c>
      <c r="W214" s="6">
        <f t="shared" si="24"/>
        <v>193904251.16079998</v>
      </c>
    </row>
    <row r="215" spans="1:23" ht="24.95" customHeight="1">
      <c r="A215" s="163"/>
      <c r="B215" s="160"/>
      <c r="C215" s="1">
        <v>13</v>
      </c>
      <c r="D215" s="4" t="s">
        <v>254</v>
      </c>
      <c r="E215" s="4">
        <v>113092117.1893</v>
      </c>
      <c r="F215" s="4">
        <v>0</v>
      </c>
      <c r="G215" s="4">
        <v>1559316.5055</v>
      </c>
      <c r="H215" s="4">
        <v>4575832.0960999997</v>
      </c>
      <c r="I215" s="4">
        <v>3179632.6148999999</v>
      </c>
      <c r="J215" s="4">
        <v>28457330.101300001</v>
      </c>
      <c r="K215" s="5">
        <f t="shared" si="23"/>
        <v>150864228.50709999</v>
      </c>
      <c r="L215" s="7"/>
      <c r="M215" s="168"/>
      <c r="N215" s="160"/>
      <c r="O215" s="8">
        <v>10</v>
      </c>
      <c r="P215" s="4" t="s">
        <v>854</v>
      </c>
      <c r="Q215" s="4">
        <v>163248483.36379999</v>
      </c>
      <c r="R215" s="4">
        <v>-2620951.4900000002</v>
      </c>
      <c r="S215" s="4">
        <v>2250873.5440000002</v>
      </c>
      <c r="T215" s="4">
        <v>6605214.1244000001</v>
      </c>
      <c r="U215" s="4">
        <v>4589800.0226999996</v>
      </c>
      <c r="V215" s="4">
        <v>37197860.119800001</v>
      </c>
      <c r="W215" s="6">
        <f t="shared" si="24"/>
        <v>211271279.68469998</v>
      </c>
    </row>
    <row r="216" spans="1:23" ht="24.95" customHeight="1">
      <c r="A216" s="163"/>
      <c r="B216" s="160"/>
      <c r="C216" s="1">
        <v>14</v>
      </c>
      <c r="D216" s="4" t="s">
        <v>255</v>
      </c>
      <c r="E216" s="4">
        <v>110758467.0168</v>
      </c>
      <c r="F216" s="4">
        <v>0</v>
      </c>
      <c r="G216" s="4">
        <v>1527140.0876</v>
      </c>
      <c r="H216" s="4">
        <v>4481410.0301000001</v>
      </c>
      <c r="I216" s="4">
        <v>3114021.0551999998</v>
      </c>
      <c r="J216" s="4">
        <v>27553094.265999999</v>
      </c>
      <c r="K216" s="5">
        <f t="shared" si="23"/>
        <v>147434132.45569998</v>
      </c>
      <c r="L216" s="7"/>
      <c r="M216" s="168"/>
      <c r="N216" s="160"/>
      <c r="O216" s="8">
        <v>11</v>
      </c>
      <c r="P216" s="4" t="s">
        <v>855</v>
      </c>
      <c r="Q216" s="4">
        <v>124909459.00740001</v>
      </c>
      <c r="R216" s="4">
        <v>-2620951.4900000002</v>
      </c>
      <c r="S216" s="4">
        <v>1722254.2646999999</v>
      </c>
      <c r="T216" s="4">
        <v>5053974.8113000002</v>
      </c>
      <c r="U216" s="4">
        <v>3511882.1686999998</v>
      </c>
      <c r="V216" s="4">
        <v>28861841.905099999</v>
      </c>
      <c r="W216" s="6">
        <f t="shared" si="24"/>
        <v>161438460.6672</v>
      </c>
    </row>
    <row r="217" spans="1:23" ht="24.95" customHeight="1">
      <c r="A217" s="163"/>
      <c r="B217" s="160"/>
      <c r="C217" s="1">
        <v>15</v>
      </c>
      <c r="D217" s="4" t="s">
        <v>256</v>
      </c>
      <c r="E217" s="4">
        <v>120185711.7013</v>
      </c>
      <c r="F217" s="4">
        <v>0</v>
      </c>
      <c r="G217" s="4">
        <v>1657123.1368</v>
      </c>
      <c r="H217" s="4">
        <v>4862846.7728000004</v>
      </c>
      <c r="I217" s="4">
        <v>3379072.0191000002</v>
      </c>
      <c r="J217" s="4">
        <v>29660314.689100001</v>
      </c>
      <c r="K217" s="5">
        <f t="shared" si="23"/>
        <v>159745068.31909999</v>
      </c>
      <c r="L217" s="7"/>
      <c r="M217" s="168"/>
      <c r="N217" s="160"/>
      <c r="O217" s="8">
        <v>12</v>
      </c>
      <c r="P217" s="4" t="s">
        <v>856</v>
      </c>
      <c r="Q217" s="4">
        <v>129289477.6798</v>
      </c>
      <c r="R217" s="4">
        <v>-2620951.4900000002</v>
      </c>
      <c r="S217" s="4">
        <v>1782646.0548</v>
      </c>
      <c r="T217" s="4">
        <v>5231195.2094000001</v>
      </c>
      <c r="U217" s="4">
        <v>3635028.2426</v>
      </c>
      <c r="V217" s="4">
        <v>29961453.647399999</v>
      </c>
      <c r="W217" s="6">
        <f t="shared" si="24"/>
        <v>167278849.34400001</v>
      </c>
    </row>
    <row r="218" spans="1:23" ht="24.95" customHeight="1">
      <c r="A218" s="163"/>
      <c r="B218" s="160"/>
      <c r="C218" s="1">
        <v>16</v>
      </c>
      <c r="D218" s="4" t="s">
        <v>257</v>
      </c>
      <c r="E218" s="4">
        <v>99254479.726600006</v>
      </c>
      <c r="F218" s="4">
        <v>0</v>
      </c>
      <c r="G218" s="4">
        <v>1368522.8673</v>
      </c>
      <c r="H218" s="4">
        <v>4015945.9855</v>
      </c>
      <c r="I218" s="4">
        <v>2790581.5962999999</v>
      </c>
      <c r="J218" s="4">
        <v>24627126.490400001</v>
      </c>
      <c r="K218" s="5">
        <f t="shared" si="23"/>
        <v>132056656.66610001</v>
      </c>
      <c r="L218" s="7"/>
      <c r="M218" s="168"/>
      <c r="N218" s="160"/>
      <c r="O218" s="8">
        <v>13</v>
      </c>
      <c r="P218" s="4" t="s">
        <v>857</v>
      </c>
      <c r="Q218" s="4">
        <v>120150830.8409</v>
      </c>
      <c r="R218" s="4">
        <v>-2620951.4900000002</v>
      </c>
      <c r="S218" s="4">
        <v>1656642.1987999999</v>
      </c>
      <c r="T218" s="4">
        <v>4861435.4545999998</v>
      </c>
      <c r="U218" s="4">
        <v>3378091.3289999999</v>
      </c>
      <c r="V218" s="4">
        <v>28258813.153900001</v>
      </c>
      <c r="W218" s="6">
        <f t="shared" si="24"/>
        <v>155684861.48720002</v>
      </c>
    </row>
    <row r="219" spans="1:23" ht="24.95" customHeight="1">
      <c r="A219" s="163"/>
      <c r="B219" s="160"/>
      <c r="C219" s="1">
        <v>17</v>
      </c>
      <c r="D219" s="4" t="s">
        <v>258</v>
      </c>
      <c r="E219" s="4">
        <v>125018690.351</v>
      </c>
      <c r="F219" s="4">
        <v>0</v>
      </c>
      <c r="G219" s="4">
        <v>1723760.3487</v>
      </c>
      <c r="H219" s="4">
        <v>5058394.4323000005</v>
      </c>
      <c r="I219" s="4">
        <v>3514953.2540000002</v>
      </c>
      <c r="J219" s="4">
        <v>31029912.7038</v>
      </c>
      <c r="K219" s="5">
        <f t="shared" si="23"/>
        <v>166345711.0898</v>
      </c>
      <c r="L219" s="7"/>
      <c r="M219" s="168"/>
      <c r="N219" s="160"/>
      <c r="O219" s="8">
        <v>14</v>
      </c>
      <c r="P219" s="4" t="s">
        <v>624</v>
      </c>
      <c r="Q219" s="4">
        <v>150265009.72409999</v>
      </c>
      <c r="R219" s="4">
        <v>-2620951.4900000002</v>
      </c>
      <c r="S219" s="4">
        <v>2071857.1346</v>
      </c>
      <c r="T219" s="4">
        <v>6079888.4264000002</v>
      </c>
      <c r="U219" s="4">
        <v>4224764.1805999996</v>
      </c>
      <c r="V219" s="4">
        <v>33494137.671700001</v>
      </c>
      <c r="W219" s="6">
        <f t="shared" si="24"/>
        <v>193514705.64739999</v>
      </c>
    </row>
    <row r="220" spans="1:23" ht="24.95" customHeight="1">
      <c r="A220" s="163"/>
      <c r="B220" s="160"/>
      <c r="C220" s="1">
        <v>18</v>
      </c>
      <c r="D220" s="4" t="s">
        <v>259</v>
      </c>
      <c r="E220" s="4">
        <v>131444205.19679999</v>
      </c>
      <c r="F220" s="4">
        <v>0</v>
      </c>
      <c r="G220" s="4">
        <v>1812355.4834</v>
      </c>
      <c r="H220" s="4">
        <v>5318377.8669999996</v>
      </c>
      <c r="I220" s="4">
        <v>3695609.3163000001</v>
      </c>
      <c r="J220" s="4">
        <v>29276692.036800001</v>
      </c>
      <c r="K220" s="5">
        <f t="shared" si="23"/>
        <v>171547239.9003</v>
      </c>
      <c r="L220" s="7"/>
      <c r="M220" s="168"/>
      <c r="N220" s="160"/>
      <c r="O220" s="8">
        <v>15</v>
      </c>
      <c r="P220" s="4" t="s">
        <v>625</v>
      </c>
      <c r="Q220" s="4">
        <v>99726151.616300002</v>
      </c>
      <c r="R220" s="4">
        <v>-2620951.4900000002</v>
      </c>
      <c r="S220" s="4">
        <v>1375026.2893000001</v>
      </c>
      <c r="T220" s="4">
        <v>4035030.3516000002</v>
      </c>
      <c r="U220" s="4">
        <v>2803842.8506</v>
      </c>
      <c r="V220" s="4">
        <v>23931657.802000001</v>
      </c>
      <c r="W220" s="6">
        <f t="shared" si="24"/>
        <v>129250757.41980001</v>
      </c>
    </row>
    <row r="221" spans="1:23" ht="24.95" customHeight="1">
      <c r="A221" s="163"/>
      <c r="B221" s="160"/>
      <c r="C221" s="1">
        <v>19</v>
      </c>
      <c r="D221" s="4" t="s">
        <v>260</v>
      </c>
      <c r="E221" s="4">
        <v>171662306.12110001</v>
      </c>
      <c r="F221" s="4">
        <v>0</v>
      </c>
      <c r="G221" s="4">
        <v>2366883.5101999999</v>
      </c>
      <c r="H221" s="4">
        <v>6945646.6955000004</v>
      </c>
      <c r="I221" s="4">
        <v>4826358.2012999998</v>
      </c>
      <c r="J221" s="4">
        <v>40195802.221799999</v>
      </c>
      <c r="K221" s="5">
        <f t="shared" si="23"/>
        <v>225996996.74989998</v>
      </c>
      <c r="L221" s="7"/>
      <c r="M221" s="168"/>
      <c r="N221" s="160"/>
      <c r="O221" s="8">
        <v>16</v>
      </c>
      <c r="P221" s="4" t="s">
        <v>626</v>
      </c>
      <c r="Q221" s="4">
        <v>164820184.33939999</v>
      </c>
      <c r="R221" s="4">
        <v>-2620951.4900000002</v>
      </c>
      <c r="S221" s="4">
        <v>2272544.1902999999</v>
      </c>
      <c r="T221" s="4">
        <v>6668806.8836000003</v>
      </c>
      <c r="U221" s="4">
        <v>4633989.0591000002</v>
      </c>
      <c r="V221" s="4">
        <v>36771155.205499999</v>
      </c>
      <c r="W221" s="6">
        <f t="shared" si="24"/>
        <v>212545728.18789998</v>
      </c>
    </row>
    <row r="222" spans="1:23" ht="24.95" customHeight="1">
      <c r="A222" s="163"/>
      <c r="B222" s="160"/>
      <c r="C222" s="1">
        <v>20</v>
      </c>
      <c r="D222" s="4" t="s">
        <v>261</v>
      </c>
      <c r="E222" s="4">
        <v>136079362.65110001</v>
      </c>
      <c r="F222" s="4">
        <v>0</v>
      </c>
      <c r="G222" s="4">
        <v>1876265.1325000001</v>
      </c>
      <c r="H222" s="4">
        <v>5505921.4622</v>
      </c>
      <c r="I222" s="4">
        <v>3825928.7248</v>
      </c>
      <c r="J222" s="4">
        <v>33591985.938500002</v>
      </c>
      <c r="K222" s="5">
        <f t="shared" si="23"/>
        <v>180879463.9091</v>
      </c>
      <c r="L222" s="7"/>
      <c r="M222" s="168"/>
      <c r="N222" s="160"/>
      <c r="O222" s="8">
        <v>17</v>
      </c>
      <c r="P222" s="4" t="s">
        <v>627</v>
      </c>
      <c r="Q222" s="4">
        <v>132800354.1063</v>
      </c>
      <c r="R222" s="4">
        <v>-2620951.4900000002</v>
      </c>
      <c r="S222" s="4">
        <v>1831054.0933000001</v>
      </c>
      <c r="T222" s="4">
        <v>5373249.1512000002</v>
      </c>
      <c r="U222" s="4">
        <v>3733738.0153999999</v>
      </c>
      <c r="V222" s="4">
        <v>28242526.706799999</v>
      </c>
      <c r="W222" s="6">
        <f t="shared" si="24"/>
        <v>169359970.583</v>
      </c>
    </row>
    <row r="223" spans="1:23" ht="24.95" customHeight="1">
      <c r="A223" s="163"/>
      <c r="B223" s="160"/>
      <c r="C223" s="1">
        <v>21</v>
      </c>
      <c r="D223" s="4" t="s">
        <v>262</v>
      </c>
      <c r="E223" s="4">
        <v>107923019.01369999</v>
      </c>
      <c r="F223" s="4">
        <v>0</v>
      </c>
      <c r="G223" s="4">
        <v>1488044.8705</v>
      </c>
      <c r="H223" s="4">
        <v>4366684.6689999998</v>
      </c>
      <c r="I223" s="4">
        <v>3034301.2376999999</v>
      </c>
      <c r="J223" s="4">
        <v>27864933.634500001</v>
      </c>
      <c r="K223" s="5">
        <f t="shared" si="23"/>
        <v>144676983.42539999</v>
      </c>
      <c r="L223" s="7"/>
      <c r="M223" s="169"/>
      <c r="N223" s="161"/>
      <c r="O223" s="8">
        <v>18</v>
      </c>
      <c r="P223" s="4" t="s">
        <v>628</v>
      </c>
      <c r="Q223" s="4">
        <v>155809999.99259999</v>
      </c>
      <c r="R223" s="4">
        <v>-2620951.4900000002</v>
      </c>
      <c r="S223" s="4">
        <v>2148311.5778000001</v>
      </c>
      <c r="T223" s="4">
        <v>6304244.8631999996</v>
      </c>
      <c r="U223" s="4">
        <v>4380663.9227</v>
      </c>
      <c r="V223" s="4">
        <v>32789518.365499999</v>
      </c>
      <c r="W223" s="6">
        <f t="shared" si="24"/>
        <v>198811787.23179999</v>
      </c>
    </row>
    <row r="224" spans="1:23" ht="24.95" customHeight="1">
      <c r="A224" s="163"/>
      <c r="B224" s="160"/>
      <c r="C224" s="1">
        <v>22</v>
      </c>
      <c r="D224" s="4" t="s">
        <v>263</v>
      </c>
      <c r="E224" s="4">
        <v>126808110.3185</v>
      </c>
      <c r="F224" s="4">
        <v>0</v>
      </c>
      <c r="G224" s="4">
        <v>1748432.9091</v>
      </c>
      <c r="H224" s="4">
        <v>5130796.3425000003</v>
      </c>
      <c r="I224" s="4">
        <v>3565263.5518</v>
      </c>
      <c r="J224" s="4">
        <v>32233511.874499999</v>
      </c>
      <c r="K224" s="5">
        <f t="shared" si="23"/>
        <v>169486114.9964</v>
      </c>
      <c r="L224" s="7"/>
      <c r="M224" s="14"/>
      <c r="N224" s="164" t="s">
        <v>835</v>
      </c>
      <c r="O224" s="165"/>
      <c r="P224" s="166"/>
      <c r="Q224" s="10">
        <f>SUM(Q206:Q223)</f>
        <v>2471192013.9969001</v>
      </c>
      <c r="R224" s="10">
        <f t="shared" ref="R224:V224" si="27">SUM(R206:R223)</f>
        <v>-47177126.820000023</v>
      </c>
      <c r="S224" s="10">
        <f t="shared" si="27"/>
        <v>34072847.7949</v>
      </c>
      <c r="T224" s="10">
        <f t="shared" si="27"/>
        <v>99987161.036200002</v>
      </c>
      <c r="U224" s="10">
        <f t="shared" si="27"/>
        <v>69478606.650800005</v>
      </c>
      <c r="V224" s="10">
        <f t="shared" si="27"/>
        <v>559548314.20660007</v>
      </c>
      <c r="W224" s="6">
        <f t="shared" si="24"/>
        <v>3187101816.8654003</v>
      </c>
    </row>
    <row r="225" spans="1:23" ht="24.95" customHeight="1">
      <c r="A225" s="163"/>
      <c r="B225" s="160"/>
      <c r="C225" s="1">
        <v>23</v>
      </c>
      <c r="D225" s="4" t="s">
        <v>264</v>
      </c>
      <c r="E225" s="4">
        <v>157586018.93900001</v>
      </c>
      <c r="F225" s="4">
        <v>0</v>
      </c>
      <c r="G225" s="4">
        <v>2172799.3646</v>
      </c>
      <c r="H225" s="4">
        <v>6376104.5533999996</v>
      </c>
      <c r="I225" s="4">
        <v>4430597.4451000001</v>
      </c>
      <c r="J225" s="4">
        <v>39113460.259199999</v>
      </c>
      <c r="K225" s="5">
        <f t="shared" si="23"/>
        <v>209678980.56130004</v>
      </c>
      <c r="L225" s="7"/>
      <c r="M225" s="167">
        <v>29</v>
      </c>
      <c r="N225" s="159" t="s">
        <v>48</v>
      </c>
      <c r="O225" s="8">
        <v>1</v>
      </c>
      <c r="P225" s="4" t="s">
        <v>629</v>
      </c>
      <c r="Q225" s="4">
        <v>97373961.749400005</v>
      </c>
      <c r="R225" s="4">
        <v>-2734288.18</v>
      </c>
      <c r="S225" s="4">
        <v>1342594.2456</v>
      </c>
      <c r="T225" s="4">
        <v>3939858.1490000002</v>
      </c>
      <c r="U225" s="4">
        <v>2737710.0395999998</v>
      </c>
      <c r="V225" s="4">
        <v>23293584.381200001</v>
      </c>
      <c r="W225" s="6">
        <f t="shared" si="24"/>
        <v>125953420.3848</v>
      </c>
    </row>
    <row r="226" spans="1:23" ht="24.95" customHeight="1">
      <c r="A226" s="163"/>
      <c r="B226" s="160"/>
      <c r="C226" s="1">
        <v>24</v>
      </c>
      <c r="D226" s="4" t="s">
        <v>265</v>
      </c>
      <c r="E226" s="4">
        <v>129684058.95819999</v>
      </c>
      <c r="F226" s="4">
        <v>0</v>
      </c>
      <c r="G226" s="4">
        <v>1788086.5497999999</v>
      </c>
      <c r="H226" s="4">
        <v>5247160.4041999998</v>
      </c>
      <c r="I226" s="4">
        <v>3646122.0617999998</v>
      </c>
      <c r="J226" s="4">
        <v>28904193.335099999</v>
      </c>
      <c r="K226" s="5">
        <f t="shared" si="23"/>
        <v>169269621.30909997</v>
      </c>
      <c r="L226" s="7"/>
      <c r="M226" s="168"/>
      <c r="N226" s="160"/>
      <c r="O226" s="8">
        <v>2</v>
      </c>
      <c r="P226" s="4" t="s">
        <v>630</v>
      </c>
      <c r="Q226" s="4">
        <v>97647109.187999994</v>
      </c>
      <c r="R226" s="4">
        <v>-2734288.18</v>
      </c>
      <c r="S226" s="4">
        <v>1346360.4083</v>
      </c>
      <c r="T226" s="4">
        <v>3950909.9964000001</v>
      </c>
      <c r="U226" s="4">
        <v>2745389.6951000001</v>
      </c>
      <c r="V226" s="4">
        <v>22829328.451099999</v>
      </c>
      <c r="W226" s="6">
        <f t="shared" si="24"/>
        <v>125784809.55889997</v>
      </c>
    </row>
    <row r="227" spans="1:23" ht="24.95" customHeight="1">
      <c r="A227" s="163"/>
      <c r="B227" s="161"/>
      <c r="C227" s="1">
        <v>25</v>
      </c>
      <c r="D227" s="4" t="s">
        <v>266</v>
      </c>
      <c r="E227" s="4">
        <v>124541117.7194</v>
      </c>
      <c r="F227" s="4">
        <v>0</v>
      </c>
      <c r="G227" s="4">
        <v>1717175.5671999999</v>
      </c>
      <c r="H227" s="4">
        <v>5039071.3156000003</v>
      </c>
      <c r="I227" s="4">
        <v>3501526.0978999999</v>
      </c>
      <c r="J227" s="4">
        <v>27636984.8332</v>
      </c>
      <c r="K227" s="5">
        <f t="shared" si="23"/>
        <v>162435875.53330001</v>
      </c>
      <c r="L227" s="7"/>
      <c r="M227" s="168"/>
      <c r="N227" s="160"/>
      <c r="O227" s="8">
        <v>3</v>
      </c>
      <c r="P227" s="4" t="s">
        <v>858</v>
      </c>
      <c r="Q227" s="4">
        <v>121651895.8757</v>
      </c>
      <c r="R227" s="4">
        <v>-2734288.18</v>
      </c>
      <c r="S227" s="4">
        <v>1677338.9151999999</v>
      </c>
      <c r="T227" s="4">
        <v>4922170.2055000002</v>
      </c>
      <c r="U227" s="4">
        <v>3420294.4060999998</v>
      </c>
      <c r="V227" s="4">
        <v>27853482.281100001</v>
      </c>
      <c r="W227" s="6">
        <f t="shared" si="24"/>
        <v>156790893.5036</v>
      </c>
    </row>
    <row r="228" spans="1:23" ht="24.95" customHeight="1">
      <c r="A228" s="1"/>
      <c r="B228" s="164" t="s">
        <v>817</v>
      </c>
      <c r="C228" s="165"/>
      <c r="D228" s="166"/>
      <c r="E228" s="10">
        <f>SUM(E203:E227)</f>
        <v>3189282085.4822001</v>
      </c>
      <c r="F228" s="10">
        <f t="shared" ref="F228:K228" si="28">SUM(F203:F227)</f>
        <v>0</v>
      </c>
      <c r="G228" s="10">
        <f t="shared" si="28"/>
        <v>43973888.899400003</v>
      </c>
      <c r="H228" s="10">
        <f t="shared" si="28"/>
        <v>129041879.24919999</v>
      </c>
      <c r="I228" s="10">
        <f t="shared" si="28"/>
        <v>89668012.141599998</v>
      </c>
      <c r="J228" s="10">
        <f t="shared" si="28"/>
        <v>763529356.22200024</v>
      </c>
      <c r="K228" s="10">
        <f t="shared" si="28"/>
        <v>4215495221.9943995</v>
      </c>
      <c r="L228" s="7"/>
      <c r="M228" s="168"/>
      <c r="N228" s="160"/>
      <c r="O228" s="8">
        <v>4</v>
      </c>
      <c r="P228" s="4" t="s">
        <v>859</v>
      </c>
      <c r="Q228" s="4">
        <v>107537587.05500001</v>
      </c>
      <c r="R228" s="4">
        <v>-2734288.18</v>
      </c>
      <c r="S228" s="4">
        <v>1482730.5264999999</v>
      </c>
      <c r="T228" s="4">
        <v>4351089.6657999996</v>
      </c>
      <c r="U228" s="4">
        <v>3023464.6554999999</v>
      </c>
      <c r="V228" s="4">
        <v>23272012.5211</v>
      </c>
      <c r="W228" s="6">
        <f t="shared" si="24"/>
        <v>136932596.2439</v>
      </c>
    </row>
    <row r="229" spans="1:23" ht="24.95" customHeight="1">
      <c r="A229" s="163">
        <v>11</v>
      </c>
      <c r="B229" s="159" t="s">
        <v>30</v>
      </c>
      <c r="C229" s="1">
        <v>1</v>
      </c>
      <c r="D229" s="4" t="s">
        <v>267</v>
      </c>
      <c r="E229" s="4">
        <v>141424779.91870001</v>
      </c>
      <c r="F229" s="4">
        <v>-3780527.0691999998</v>
      </c>
      <c r="G229" s="4">
        <v>1949967.8589000001</v>
      </c>
      <c r="H229" s="4">
        <v>5722202.9548000004</v>
      </c>
      <c r="I229" s="4">
        <v>3976217.3878000001</v>
      </c>
      <c r="J229" s="4">
        <v>28980730.2159</v>
      </c>
      <c r="K229" s="5">
        <f t="shared" si="23"/>
        <v>178273371.26690003</v>
      </c>
      <c r="L229" s="7"/>
      <c r="M229" s="168"/>
      <c r="N229" s="160"/>
      <c r="O229" s="8">
        <v>5</v>
      </c>
      <c r="P229" s="4" t="s">
        <v>860</v>
      </c>
      <c r="Q229" s="4">
        <v>101764298.8149</v>
      </c>
      <c r="R229" s="4">
        <v>-2734288.18</v>
      </c>
      <c r="S229" s="4">
        <v>1403128.3060000001</v>
      </c>
      <c r="T229" s="4">
        <v>4117496.0406999998</v>
      </c>
      <c r="U229" s="4">
        <v>2861146.2195000001</v>
      </c>
      <c r="V229" s="4">
        <v>22960357.5275</v>
      </c>
      <c r="W229" s="6">
        <f t="shared" si="24"/>
        <v>130372138.7286</v>
      </c>
    </row>
    <row r="230" spans="1:23" ht="24.95" customHeight="1">
      <c r="A230" s="163"/>
      <c r="B230" s="160"/>
      <c r="C230" s="1">
        <v>2</v>
      </c>
      <c r="D230" s="4" t="s">
        <v>268</v>
      </c>
      <c r="E230" s="4">
        <v>132797646.1222</v>
      </c>
      <c r="F230" s="4">
        <v>-3694255.7311999998</v>
      </c>
      <c r="G230" s="4">
        <v>1831016.7556</v>
      </c>
      <c r="H230" s="4">
        <v>5373139.5832000002</v>
      </c>
      <c r="I230" s="4">
        <v>3733661.8793000001</v>
      </c>
      <c r="J230" s="4">
        <v>29281138.3422</v>
      </c>
      <c r="K230" s="5">
        <f t="shared" si="23"/>
        <v>169322346.95130002</v>
      </c>
      <c r="L230" s="7"/>
      <c r="M230" s="168"/>
      <c r="N230" s="160"/>
      <c r="O230" s="8">
        <v>6</v>
      </c>
      <c r="P230" s="4" t="s">
        <v>631</v>
      </c>
      <c r="Q230" s="4">
        <v>115904537.9806</v>
      </c>
      <c r="R230" s="4">
        <v>-2734288.18</v>
      </c>
      <c r="S230" s="4">
        <v>1598094.2228999999</v>
      </c>
      <c r="T230" s="4">
        <v>4689625.7507999996</v>
      </c>
      <c r="U230" s="4">
        <v>3258705.0126999998</v>
      </c>
      <c r="V230" s="4">
        <v>27175351.498300001</v>
      </c>
      <c r="W230" s="6">
        <f t="shared" si="24"/>
        <v>149892026.28530002</v>
      </c>
    </row>
    <row r="231" spans="1:23" ht="24.95" customHeight="1">
      <c r="A231" s="163"/>
      <c r="B231" s="160"/>
      <c r="C231" s="1">
        <v>3</v>
      </c>
      <c r="D231" s="4" t="s">
        <v>845</v>
      </c>
      <c r="E231" s="4">
        <v>133940849.7138</v>
      </c>
      <c r="F231" s="4">
        <v>-3705687.7670999998</v>
      </c>
      <c r="G231" s="4">
        <v>1846779.2708999999</v>
      </c>
      <c r="H231" s="4">
        <v>5419394.8644000003</v>
      </c>
      <c r="I231" s="4">
        <v>3765803.5309000001</v>
      </c>
      <c r="J231" s="4">
        <v>29309470.614399999</v>
      </c>
      <c r="K231" s="5">
        <f t="shared" si="23"/>
        <v>170576610.22729999</v>
      </c>
      <c r="L231" s="7"/>
      <c r="M231" s="168"/>
      <c r="N231" s="160"/>
      <c r="O231" s="8">
        <v>7</v>
      </c>
      <c r="P231" s="4" t="s">
        <v>632</v>
      </c>
      <c r="Q231" s="4">
        <v>97145223.519199997</v>
      </c>
      <c r="R231" s="4">
        <v>-2734288.18</v>
      </c>
      <c r="S231" s="4">
        <v>1339440.3981000001</v>
      </c>
      <c r="T231" s="4">
        <v>3930603.1474000001</v>
      </c>
      <c r="U231" s="4">
        <v>2731278.9676999999</v>
      </c>
      <c r="V231" s="4">
        <v>23762756.974599998</v>
      </c>
      <c r="W231" s="6">
        <f t="shared" si="24"/>
        <v>126175014.82700001</v>
      </c>
    </row>
    <row r="232" spans="1:23" ht="24.95" customHeight="1">
      <c r="A232" s="163"/>
      <c r="B232" s="160"/>
      <c r="C232" s="1">
        <v>4</v>
      </c>
      <c r="D232" s="4" t="s">
        <v>30</v>
      </c>
      <c r="E232" s="4">
        <v>129156405.8251</v>
      </c>
      <c r="F232" s="4">
        <v>-3657843.3283000002</v>
      </c>
      <c r="G232" s="4">
        <v>1780811.2572999999</v>
      </c>
      <c r="H232" s="4">
        <v>5225810.9749999996</v>
      </c>
      <c r="I232" s="4">
        <v>3631286.8711999999</v>
      </c>
      <c r="J232" s="4">
        <v>27451279.1864</v>
      </c>
      <c r="K232" s="5">
        <f t="shared" si="23"/>
        <v>163587750.78670001</v>
      </c>
      <c r="L232" s="7"/>
      <c r="M232" s="168"/>
      <c r="N232" s="160"/>
      <c r="O232" s="8">
        <v>8</v>
      </c>
      <c r="P232" s="4" t="s">
        <v>633</v>
      </c>
      <c r="Q232" s="4">
        <v>100890301.8708</v>
      </c>
      <c r="R232" s="4">
        <v>-2734288.18</v>
      </c>
      <c r="S232" s="4">
        <v>1391077.6177000001</v>
      </c>
      <c r="T232" s="4">
        <v>4082133.1579999998</v>
      </c>
      <c r="U232" s="4">
        <v>2836573.4265000001</v>
      </c>
      <c r="V232" s="4">
        <v>23283628.138099998</v>
      </c>
      <c r="W232" s="6">
        <f t="shared" si="24"/>
        <v>129749426.03109998</v>
      </c>
    </row>
    <row r="233" spans="1:23" ht="24.95" customHeight="1">
      <c r="A233" s="163"/>
      <c r="B233" s="160"/>
      <c r="C233" s="1">
        <v>5</v>
      </c>
      <c r="D233" s="4" t="s">
        <v>269</v>
      </c>
      <c r="E233" s="4">
        <v>128737286.17839999</v>
      </c>
      <c r="F233" s="4">
        <v>-3653652.1318000001</v>
      </c>
      <c r="G233" s="4">
        <v>1775032.4267</v>
      </c>
      <c r="H233" s="4">
        <v>5208852.9307000004</v>
      </c>
      <c r="I233" s="4">
        <v>3619503.1455000001</v>
      </c>
      <c r="J233" s="4">
        <v>28605588.807700001</v>
      </c>
      <c r="K233" s="5">
        <f t="shared" si="23"/>
        <v>164292611.3572</v>
      </c>
      <c r="L233" s="7"/>
      <c r="M233" s="168"/>
      <c r="N233" s="160"/>
      <c r="O233" s="8">
        <v>9</v>
      </c>
      <c r="P233" s="4" t="s">
        <v>634</v>
      </c>
      <c r="Q233" s="4">
        <v>99230617.927200004</v>
      </c>
      <c r="R233" s="4">
        <v>-2734288.18</v>
      </c>
      <c r="S233" s="4">
        <v>1368193.8603000001</v>
      </c>
      <c r="T233" s="4">
        <v>4014980.5107</v>
      </c>
      <c r="U233" s="4">
        <v>2789910.7118000002</v>
      </c>
      <c r="V233" s="4">
        <v>23185294.872499999</v>
      </c>
      <c r="W233" s="6">
        <f t="shared" si="24"/>
        <v>127854709.7025</v>
      </c>
    </row>
    <row r="234" spans="1:23" ht="24.95" customHeight="1">
      <c r="A234" s="163"/>
      <c r="B234" s="160"/>
      <c r="C234" s="1">
        <v>6</v>
      </c>
      <c r="D234" s="4" t="s">
        <v>270</v>
      </c>
      <c r="E234" s="4">
        <v>133808502.242</v>
      </c>
      <c r="F234" s="4">
        <v>-3704364.2924000002</v>
      </c>
      <c r="G234" s="4">
        <v>1844954.4611</v>
      </c>
      <c r="H234" s="4">
        <v>5414039.9393999996</v>
      </c>
      <c r="I234" s="4">
        <v>3762082.5257999999</v>
      </c>
      <c r="J234" s="4">
        <v>27842645.5834</v>
      </c>
      <c r="K234" s="5">
        <f t="shared" si="23"/>
        <v>168967860.45929998</v>
      </c>
      <c r="L234" s="7"/>
      <c r="M234" s="168"/>
      <c r="N234" s="160"/>
      <c r="O234" s="8">
        <v>10</v>
      </c>
      <c r="P234" s="4" t="s">
        <v>635</v>
      </c>
      <c r="Q234" s="4">
        <v>112646360.04180001</v>
      </c>
      <c r="R234" s="4">
        <v>-2734288.18</v>
      </c>
      <c r="S234" s="4">
        <v>1553170.3966000001</v>
      </c>
      <c r="T234" s="4">
        <v>4557796.2691000002</v>
      </c>
      <c r="U234" s="4">
        <v>3167099.9646000001</v>
      </c>
      <c r="V234" s="4">
        <v>26762536.1578</v>
      </c>
      <c r="W234" s="6">
        <f t="shared" si="24"/>
        <v>145952674.64989999</v>
      </c>
    </row>
    <row r="235" spans="1:23" ht="24.95" customHeight="1">
      <c r="A235" s="163"/>
      <c r="B235" s="160"/>
      <c r="C235" s="1">
        <v>7</v>
      </c>
      <c r="D235" s="4" t="s">
        <v>271</v>
      </c>
      <c r="E235" s="4">
        <v>156345041.36579999</v>
      </c>
      <c r="F235" s="4">
        <v>-3929729.6836999999</v>
      </c>
      <c r="G235" s="4">
        <v>2155688.7396</v>
      </c>
      <c r="H235" s="4">
        <v>6325893.2286999999</v>
      </c>
      <c r="I235" s="4">
        <v>4395706.8367999997</v>
      </c>
      <c r="J235" s="4">
        <v>32845289.011500001</v>
      </c>
      <c r="K235" s="5">
        <f t="shared" si="23"/>
        <v>198137889.49870002</v>
      </c>
      <c r="L235" s="7"/>
      <c r="M235" s="168"/>
      <c r="N235" s="160"/>
      <c r="O235" s="8">
        <v>11</v>
      </c>
      <c r="P235" s="4" t="s">
        <v>636</v>
      </c>
      <c r="Q235" s="4">
        <v>119273414.86669999</v>
      </c>
      <c r="R235" s="4">
        <v>-2734288.18</v>
      </c>
      <c r="S235" s="4">
        <v>1644544.3687</v>
      </c>
      <c r="T235" s="4">
        <v>4825934.2341999998</v>
      </c>
      <c r="U235" s="4">
        <v>3353422.4084999999</v>
      </c>
      <c r="V235" s="4">
        <v>28889791.9837</v>
      </c>
      <c r="W235" s="6">
        <f t="shared" si="24"/>
        <v>155252819.68179998</v>
      </c>
    </row>
    <row r="236" spans="1:23" ht="24.95" customHeight="1">
      <c r="A236" s="163"/>
      <c r="B236" s="160"/>
      <c r="C236" s="1">
        <v>8</v>
      </c>
      <c r="D236" s="4" t="s">
        <v>272</v>
      </c>
      <c r="E236" s="4">
        <v>138486272.19659999</v>
      </c>
      <c r="F236" s="4">
        <v>-3751141.9920000001</v>
      </c>
      <c r="G236" s="4">
        <v>1909451.6523</v>
      </c>
      <c r="H236" s="4">
        <v>5603307.6835000003</v>
      </c>
      <c r="I236" s="4">
        <v>3893600.0027000001</v>
      </c>
      <c r="J236" s="4">
        <v>28939245.8695</v>
      </c>
      <c r="K236" s="5">
        <f t="shared" si="23"/>
        <v>175080735.41259998</v>
      </c>
      <c r="L236" s="7"/>
      <c r="M236" s="168"/>
      <c r="N236" s="160"/>
      <c r="O236" s="8">
        <v>12</v>
      </c>
      <c r="P236" s="4" t="s">
        <v>637</v>
      </c>
      <c r="Q236" s="4">
        <v>137852581.37099999</v>
      </c>
      <c r="R236" s="4">
        <v>-2734288.18</v>
      </c>
      <c r="S236" s="4">
        <v>1900714.3097999999</v>
      </c>
      <c r="T236" s="4">
        <v>5577667.8520999998</v>
      </c>
      <c r="U236" s="4">
        <v>3875783.5177000002</v>
      </c>
      <c r="V236" s="4">
        <v>30170152.559900001</v>
      </c>
      <c r="W236" s="6">
        <f t="shared" si="24"/>
        <v>176642611.43049997</v>
      </c>
    </row>
    <row r="237" spans="1:23" ht="24.95" customHeight="1">
      <c r="A237" s="163"/>
      <c r="B237" s="160"/>
      <c r="C237" s="1">
        <v>9</v>
      </c>
      <c r="D237" s="4" t="s">
        <v>273</v>
      </c>
      <c r="E237" s="4">
        <v>125296897.4633</v>
      </c>
      <c r="F237" s="4">
        <v>-3619248.2445999999</v>
      </c>
      <c r="G237" s="4">
        <v>1727596.2742999999</v>
      </c>
      <c r="H237" s="4">
        <v>5069650.9995999997</v>
      </c>
      <c r="I237" s="4">
        <v>3522775.1644000001</v>
      </c>
      <c r="J237" s="4">
        <v>27087569.020300001</v>
      </c>
      <c r="K237" s="5">
        <f t="shared" si="23"/>
        <v>159085240.67729998</v>
      </c>
      <c r="L237" s="7"/>
      <c r="M237" s="168"/>
      <c r="N237" s="160"/>
      <c r="O237" s="8">
        <v>13</v>
      </c>
      <c r="P237" s="4" t="s">
        <v>638</v>
      </c>
      <c r="Q237" s="4">
        <v>128498489.88339999</v>
      </c>
      <c r="R237" s="4">
        <v>-2734288.18</v>
      </c>
      <c r="S237" s="4">
        <v>1771739.8983</v>
      </c>
      <c r="T237" s="4">
        <v>5199190.9686000003</v>
      </c>
      <c r="U237" s="4">
        <v>3612789.2867999999</v>
      </c>
      <c r="V237" s="4">
        <v>28056417.5579</v>
      </c>
      <c r="W237" s="6">
        <f t="shared" si="24"/>
        <v>164404339.41500002</v>
      </c>
    </row>
    <row r="238" spans="1:23" ht="24.95" customHeight="1">
      <c r="A238" s="163"/>
      <c r="B238" s="160"/>
      <c r="C238" s="1">
        <v>10</v>
      </c>
      <c r="D238" s="4" t="s">
        <v>274</v>
      </c>
      <c r="E238" s="4">
        <v>174036848.55450001</v>
      </c>
      <c r="F238" s="4">
        <v>-4106647.7555</v>
      </c>
      <c r="G238" s="4">
        <v>2399623.7516000001</v>
      </c>
      <c r="H238" s="4">
        <v>7041723.3076999998</v>
      </c>
      <c r="I238" s="4">
        <v>4893119.4642000003</v>
      </c>
      <c r="J238" s="4">
        <v>34041759.020499997</v>
      </c>
      <c r="K238" s="5">
        <f t="shared" si="23"/>
        <v>218306426.34300002</v>
      </c>
      <c r="L238" s="7"/>
      <c r="M238" s="168"/>
      <c r="N238" s="160"/>
      <c r="O238" s="8">
        <v>14</v>
      </c>
      <c r="P238" s="4" t="s">
        <v>639</v>
      </c>
      <c r="Q238" s="4">
        <v>112010885.4033</v>
      </c>
      <c r="R238" s="4">
        <v>-2734288.18</v>
      </c>
      <c r="S238" s="4">
        <v>1544408.4587999999</v>
      </c>
      <c r="T238" s="4">
        <v>4532084.2626999998</v>
      </c>
      <c r="U238" s="4">
        <v>3149233.3269000002</v>
      </c>
      <c r="V238" s="4">
        <v>26928289.1686</v>
      </c>
      <c r="W238" s="6">
        <f t="shared" si="24"/>
        <v>145430612.44030002</v>
      </c>
    </row>
    <row r="239" spans="1:23" ht="24.95" customHeight="1">
      <c r="A239" s="163"/>
      <c r="B239" s="160"/>
      <c r="C239" s="1">
        <v>11</v>
      </c>
      <c r="D239" s="4" t="s">
        <v>275</v>
      </c>
      <c r="E239" s="4">
        <v>135015188.29089999</v>
      </c>
      <c r="F239" s="4">
        <v>-3716431.1529000001</v>
      </c>
      <c r="G239" s="4">
        <v>1861592.2738999999</v>
      </c>
      <c r="H239" s="4">
        <v>5462863.7911</v>
      </c>
      <c r="I239" s="4">
        <v>3796009.0134999999</v>
      </c>
      <c r="J239" s="4">
        <v>28790393.888700001</v>
      </c>
      <c r="K239" s="5">
        <f t="shared" si="23"/>
        <v>171209616.10520002</v>
      </c>
      <c r="L239" s="7"/>
      <c r="M239" s="168"/>
      <c r="N239" s="160"/>
      <c r="O239" s="8">
        <v>15</v>
      </c>
      <c r="P239" s="4" t="s">
        <v>640</v>
      </c>
      <c r="Q239" s="4">
        <v>88020534.615999997</v>
      </c>
      <c r="R239" s="4">
        <v>-2734288.18</v>
      </c>
      <c r="S239" s="4">
        <v>1213628.9942999999</v>
      </c>
      <c r="T239" s="4">
        <v>3561408.1461</v>
      </c>
      <c r="U239" s="4">
        <v>2474734.4873000002</v>
      </c>
      <c r="V239" s="4">
        <v>20888168.3303</v>
      </c>
      <c r="W239" s="6">
        <f t="shared" si="24"/>
        <v>113424186.39399998</v>
      </c>
    </row>
    <row r="240" spans="1:23" ht="24.95" customHeight="1">
      <c r="A240" s="163"/>
      <c r="B240" s="160"/>
      <c r="C240" s="1">
        <v>12</v>
      </c>
      <c r="D240" s="4" t="s">
        <v>276</v>
      </c>
      <c r="E240" s="4">
        <v>148978889.05419999</v>
      </c>
      <c r="F240" s="4">
        <v>-3856068.1605000002</v>
      </c>
      <c r="G240" s="4">
        <v>2054124.0756000001</v>
      </c>
      <c r="H240" s="4">
        <v>6027850.5621999996</v>
      </c>
      <c r="I240" s="4">
        <v>4188604.355</v>
      </c>
      <c r="J240" s="4">
        <v>31722630.41</v>
      </c>
      <c r="K240" s="5">
        <f t="shared" si="23"/>
        <v>189116030.2965</v>
      </c>
      <c r="L240" s="7"/>
      <c r="M240" s="168"/>
      <c r="N240" s="160"/>
      <c r="O240" s="8">
        <v>16</v>
      </c>
      <c r="P240" s="4" t="s">
        <v>535</v>
      </c>
      <c r="Q240" s="4">
        <v>113422789.29790001</v>
      </c>
      <c r="R240" s="4">
        <v>-2734288.18</v>
      </c>
      <c r="S240" s="4">
        <v>1563875.8196</v>
      </c>
      <c r="T240" s="4">
        <v>4589211.4551999997</v>
      </c>
      <c r="U240" s="4">
        <v>3188929.6009</v>
      </c>
      <c r="V240" s="4">
        <v>24556613.719300002</v>
      </c>
      <c r="W240" s="6">
        <f t="shared" si="24"/>
        <v>144587131.71289998</v>
      </c>
    </row>
    <row r="241" spans="1:23" ht="24.95" customHeight="1">
      <c r="A241" s="163"/>
      <c r="B241" s="161"/>
      <c r="C241" s="1">
        <v>13</v>
      </c>
      <c r="D241" s="4" t="s">
        <v>277</v>
      </c>
      <c r="E241" s="4">
        <v>163168848.86860001</v>
      </c>
      <c r="F241" s="4">
        <v>-3997967.7587000001</v>
      </c>
      <c r="G241" s="4">
        <v>2249775.5419000001</v>
      </c>
      <c r="H241" s="4">
        <v>6601992.0247</v>
      </c>
      <c r="I241" s="4">
        <v>4587561.0652999999</v>
      </c>
      <c r="J241" s="4">
        <v>34211138.0704</v>
      </c>
      <c r="K241" s="5">
        <f t="shared" si="23"/>
        <v>206821347.81219998</v>
      </c>
      <c r="L241" s="7"/>
      <c r="M241" s="168"/>
      <c r="N241" s="160"/>
      <c r="O241" s="8">
        <v>17</v>
      </c>
      <c r="P241" s="4" t="s">
        <v>641</v>
      </c>
      <c r="Q241" s="4">
        <v>99997696.506699994</v>
      </c>
      <c r="R241" s="4">
        <v>-2734288.18</v>
      </c>
      <c r="S241" s="4">
        <v>1378770.3559999999</v>
      </c>
      <c r="T241" s="4">
        <v>4046017.3580999998</v>
      </c>
      <c r="U241" s="4">
        <v>2811477.4498000001</v>
      </c>
      <c r="V241" s="4">
        <v>22424072.480300002</v>
      </c>
      <c r="W241" s="6">
        <f t="shared" si="24"/>
        <v>127923745.9709</v>
      </c>
    </row>
    <row r="242" spans="1:23" ht="24.95" customHeight="1">
      <c r="A242" s="1"/>
      <c r="B242" s="164" t="s">
        <v>818</v>
      </c>
      <c r="C242" s="165"/>
      <c r="D242" s="166"/>
      <c r="E242" s="10">
        <f>SUM(E229:E241)</f>
        <v>1841193455.7941003</v>
      </c>
      <c r="F242" s="10">
        <f t="shared" ref="F242:I242" si="29">SUM(F229:F241)</f>
        <v>-49173565.067899987</v>
      </c>
      <c r="G242" s="10">
        <f t="shared" si="29"/>
        <v>25386414.339699998</v>
      </c>
      <c r="H242" s="10">
        <f t="shared" si="29"/>
        <v>74496722.844999999</v>
      </c>
      <c r="I242" s="10">
        <f t="shared" si="29"/>
        <v>51765931.242399998</v>
      </c>
      <c r="J242" s="10">
        <v>389108878.04090005</v>
      </c>
      <c r="K242" s="6">
        <f t="shared" si="23"/>
        <v>2332777837.1942005</v>
      </c>
      <c r="L242" s="7"/>
      <c r="M242" s="168"/>
      <c r="N242" s="160"/>
      <c r="O242" s="8">
        <v>18</v>
      </c>
      <c r="P242" s="4" t="s">
        <v>861</v>
      </c>
      <c r="Q242" s="4">
        <v>104248681.1913</v>
      </c>
      <c r="R242" s="4">
        <v>-2734288.18</v>
      </c>
      <c r="S242" s="4">
        <v>1437383.0227999999</v>
      </c>
      <c r="T242" s="4">
        <v>4218016.8982999995</v>
      </c>
      <c r="U242" s="4">
        <v>2930995.6787</v>
      </c>
      <c r="V242" s="4">
        <v>25161240.386100002</v>
      </c>
      <c r="W242" s="6">
        <f t="shared" si="24"/>
        <v>135262028.99719998</v>
      </c>
    </row>
    <row r="243" spans="1:23" ht="24.95" customHeight="1">
      <c r="A243" s="159" t="s">
        <v>31</v>
      </c>
      <c r="B243" s="159" t="s">
        <v>31</v>
      </c>
      <c r="C243" s="1">
        <v>1</v>
      </c>
      <c r="D243" s="4" t="s">
        <v>278</v>
      </c>
      <c r="E243" s="4">
        <v>169403942.7482</v>
      </c>
      <c r="F243" s="4">
        <v>0</v>
      </c>
      <c r="G243" s="4">
        <v>2335745.1483</v>
      </c>
      <c r="H243" s="4">
        <v>6854270.8165999996</v>
      </c>
      <c r="I243" s="4">
        <v>4762863.3617000002</v>
      </c>
      <c r="J243" s="4">
        <v>38599747.793300003</v>
      </c>
      <c r="K243" s="5">
        <f t="shared" si="23"/>
        <v>221956569.86809999</v>
      </c>
      <c r="L243" s="7"/>
      <c r="M243" s="168"/>
      <c r="N243" s="160"/>
      <c r="O243" s="8">
        <v>19</v>
      </c>
      <c r="P243" s="4" t="s">
        <v>642</v>
      </c>
      <c r="Q243" s="4">
        <v>110471742.6719</v>
      </c>
      <c r="R243" s="4">
        <v>-2734288.18</v>
      </c>
      <c r="S243" s="4">
        <v>1523186.7261999999</v>
      </c>
      <c r="T243" s="4">
        <v>4469808.8460999997</v>
      </c>
      <c r="U243" s="4">
        <v>3105959.6792000001</v>
      </c>
      <c r="V243" s="4">
        <v>24974960.3061</v>
      </c>
      <c r="W243" s="6">
        <f t="shared" si="24"/>
        <v>141811370.04949999</v>
      </c>
    </row>
    <row r="244" spans="1:23" ht="24.95" customHeight="1">
      <c r="A244" s="160"/>
      <c r="B244" s="160"/>
      <c r="C244" s="1">
        <v>2</v>
      </c>
      <c r="D244" s="4" t="s">
        <v>279</v>
      </c>
      <c r="E244" s="4">
        <v>160896883.57769999</v>
      </c>
      <c r="F244" s="4">
        <v>0</v>
      </c>
      <c r="G244" s="4">
        <v>2218449.6362999999</v>
      </c>
      <c r="H244" s="4">
        <v>6510065.7971999999</v>
      </c>
      <c r="I244" s="4">
        <v>4523683.8020000001</v>
      </c>
      <c r="J244" s="4">
        <v>43380526.791000001</v>
      </c>
      <c r="K244" s="5">
        <f t="shared" si="23"/>
        <v>217529609.60419998</v>
      </c>
      <c r="L244" s="7"/>
      <c r="M244" s="168"/>
      <c r="N244" s="160"/>
      <c r="O244" s="8">
        <v>20</v>
      </c>
      <c r="P244" s="4" t="s">
        <v>539</v>
      </c>
      <c r="Q244" s="4">
        <v>109328114.45550001</v>
      </c>
      <c r="R244" s="4">
        <v>-2734288.18</v>
      </c>
      <c r="S244" s="4">
        <v>1507418.3562</v>
      </c>
      <c r="T244" s="4">
        <v>4423536.3839999996</v>
      </c>
      <c r="U244" s="4">
        <v>3073806.0891999998</v>
      </c>
      <c r="V244" s="4">
        <v>25954728.381000001</v>
      </c>
      <c r="W244" s="6">
        <f t="shared" si="24"/>
        <v>141553315.48590001</v>
      </c>
    </row>
    <row r="245" spans="1:23" ht="24.95" customHeight="1">
      <c r="A245" s="160"/>
      <c r="B245" s="160"/>
      <c r="C245" s="1">
        <v>3</v>
      </c>
      <c r="D245" s="4" t="s">
        <v>280</v>
      </c>
      <c r="E245" s="4">
        <v>106468414.8418</v>
      </c>
      <c r="F245" s="4">
        <v>0</v>
      </c>
      <c r="G245" s="4">
        <v>1467988.7574</v>
      </c>
      <c r="H245" s="4">
        <v>4307829.7759999996</v>
      </c>
      <c r="I245" s="4">
        <v>2993404.4273000001</v>
      </c>
      <c r="J245" s="4">
        <v>28963087.766399998</v>
      </c>
      <c r="K245" s="5">
        <f t="shared" si="23"/>
        <v>144200725.56890002</v>
      </c>
      <c r="L245" s="7"/>
      <c r="M245" s="168"/>
      <c r="N245" s="160"/>
      <c r="O245" s="8">
        <v>21</v>
      </c>
      <c r="P245" s="4" t="s">
        <v>643</v>
      </c>
      <c r="Q245" s="4">
        <v>118288899.479</v>
      </c>
      <c r="R245" s="4">
        <v>-2734288.18</v>
      </c>
      <c r="S245" s="4">
        <v>1630969.8496999999</v>
      </c>
      <c r="T245" s="4">
        <v>4786099.6530999998</v>
      </c>
      <c r="U245" s="4">
        <v>3325742.3428000002</v>
      </c>
      <c r="V245" s="4">
        <v>27435996.110399999</v>
      </c>
      <c r="W245" s="6">
        <f t="shared" si="24"/>
        <v>152733419.255</v>
      </c>
    </row>
    <row r="246" spans="1:23" ht="24.95" customHeight="1">
      <c r="A246" s="160"/>
      <c r="B246" s="160"/>
      <c r="C246" s="1">
        <v>4</v>
      </c>
      <c r="D246" s="4" t="s">
        <v>281</v>
      </c>
      <c r="E246" s="4">
        <v>109612370.0034</v>
      </c>
      <c r="F246" s="4">
        <v>0</v>
      </c>
      <c r="G246" s="4">
        <v>1511337.6776999999</v>
      </c>
      <c r="H246" s="4">
        <v>4435037.6777999997</v>
      </c>
      <c r="I246" s="4">
        <v>3081798.0539000002</v>
      </c>
      <c r="J246" s="4">
        <v>29825716.3387</v>
      </c>
      <c r="K246" s="5">
        <f t="shared" si="23"/>
        <v>148466259.75150001</v>
      </c>
      <c r="L246" s="7"/>
      <c r="M246" s="168"/>
      <c r="N246" s="160"/>
      <c r="O246" s="8">
        <v>22</v>
      </c>
      <c r="P246" s="4" t="s">
        <v>644</v>
      </c>
      <c r="Q246" s="4">
        <v>107366795.0702</v>
      </c>
      <c r="R246" s="4">
        <v>-2734288.18</v>
      </c>
      <c r="S246" s="4">
        <v>1480375.6429999999</v>
      </c>
      <c r="T246" s="4">
        <v>4344179.2333000004</v>
      </c>
      <c r="U246" s="4">
        <v>3018662.7667</v>
      </c>
      <c r="V246" s="4">
        <v>24951729.072099999</v>
      </c>
      <c r="W246" s="6">
        <f t="shared" si="24"/>
        <v>138427453.60530001</v>
      </c>
    </row>
    <row r="247" spans="1:23" ht="24.95" customHeight="1">
      <c r="A247" s="160"/>
      <c r="B247" s="160"/>
      <c r="C247" s="1">
        <v>5</v>
      </c>
      <c r="D247" s="4" t="s">
        <v>282</v>
      </c>
      <c r="E247" s="4">
        <v>131243812.5996</v>
      </c>
      <c r="F247" s="4">
        <v>0</v>
      </c>
      <c r="G247" s="4">
        <v>1809592.4661000001</v>
      </c>
      <c r="H247" s="4">
        <v>5310269.7609000001</v>
      </c>
      <c r="I247" s="4">
        <v>3689975.1938999998</v>
      </c>
      <c r="J247" s="4">
        <v>32798761.165199999</v>
      </c>
      <c r="K247" s="5">
        <f t="shared" si="23"/>
        <v>174852411.1857</v>
      </c>
      <c r="L247" s="7"/>
      <c r="M247" s="168"/>
      <c r="N247" s="160"/>
      <c r="O247" s="8">
        <v>23</v>
      </c>
      <c r="P247" s="4" t="s">
        <v>645</v>
      </c>
      <c r="Q247" s="4">
        <v>132022541.39820001</v>
      </c>
      <c r="R247" s="4">
        <v>-2734288.18</v>
      </c>
      <c r="S247" s="4">
        <v>1820329.5952000001</v>
      </c>
      <c r="T247" s="4">
        <v>5341777.9890999999</v>
      </c>
      <c r="U247" s="4">
        <v>3711869.4827999999</v>
      </c>
      <c r="V247" s="4">
        <v>30372350.337200001</v>
      </c>
      <c r="W247" s="6">
        <f t="shared" si="24"/>
        <v>170534580.6225</v>
      </c>
    </row>
    <row r="248" spans="1:23" ht="24.95" customHeight="1">
      <c r="A248" s="160"/>
      <c r="B248" s="160"/>
      <c r="C248" s="1">
        <v>6</v>
      </c>
      <c r="D248" s="4" t="s">
        <v>283</v>
      </c>
      <c r="E248" s="4">
        <v>111552495.9707</v>
      </c>
      <c r="F248" s="4">
        <v>0</v>
      </c>
      <c r="G248" s="4">
        <v>1538088.1756</v>
      </c>
      <c r="H248" s="4">
        <v>4513537.3194000004</v>
      </c>
      <c r="I248" s="4">
        <v>3136345.5145</v>
      </c>
      <c r="J248" s="4">
        <v>30224949.396899998</v>
      </c>
      <c r="K248" s="5">
        <f t="shared" si="23"/>
        <v>150965416.37709999</v>
      </c>
      <c r="L248" s="7"/>
      <c r="M248" s="168"/>
      <c r="N248" s="160"/>
      <c r="O248" s="8">
        <v>24</v>
      </c>
      <c r="P248" s="4" t="s">
        <v>862</v>
      </c>
      <c r="Q248" s="4">
        <v>109481475.4826</v>
      </c>
      <c r="R248" s="4">
        <v>-2734288.18</v>
      </c>
      <c r="S248" s="4">
        <v>1509532.9013</v>
      </c>
      <c r="T248" s="4">
        <v>4429741.5407999996</v>
      </c>
      <c r="U248" s="4">
        <v>3078117.8991999999</v>
      </c>
      <c r="V248" s="4">
        <v>25771213.9241</v>
      </c>
      <c r="W248" s="6">
        <f t="shared" si="24"/>
        <v>141535793.56800002</v>
      </c>
    </row>
    <row r="249" spans="1:23" ht="24.95" customHeight="1">
      <c r="A249" s="160"/>
      <c r="B249" s="160"/>
      <c r="C249" s="1">
        <v>7</v>
      </c>
      <c r="D249" s="4" t="s">
        <v>284</v>
      </c>
      <c r="E249" s="4">
        <v>111655100.05149999</v>
      </c>
      <c r="F249" s="4">
        <v>0</v>
      </c>
      <c r="G249" s="4">
        <v>1539502.8828</v>
      </c>
      <c r="H249" s="4">
        <v>4517688.7939999998</v>
      </c>
      <c r="I249" s="4">
        <v>3139230.2714999998</v>
      </c>
      <c r="J249" s="4">
        <v>28303333.012600001</v>
      </c>
      <c r="K249" s="5">
        <f t="shared" si="23"/>
        <v>149154855.0124</v>
      </c>
      <c r="L249" s="7"/>
      <c r="M249" s="168"/>
      <c r="N249" s="160"/>
      <c r="O249" s="8">
        <v>25</v>
      </c>
      <c r="P249" s="4" t="s">
        <v>863</v>
      </c>
      <c r="Q249" s="4">
        <v>144240481.60190001</v>
      </c>
      <c r="R249" s="4">
        <v>-2734288.18</v>
      </c>
      <c r="S249" s="4">
        <v>1988790.8134000001</v>
      </c>
      <c r="T249" s="4">
        <v>5836129.3579000002</v>
      </c>
      <c r="U249" s="4">
        <v>4055382.0292000002</v>
      </c>
      <c r="V249" s="4">
        <v>26852818.387200002</v>
      </c>
      <c r="W249" s="6">
        <f t="shared" si="24"/>
        <v>180239314.00959998</v>
      </c>
    </row>
    <row r="250" spans="1:23" ht="24.95" customHeight="1">
      <c r="A250" s="160"/>
      <c r="B250" s="160"/>
      <c r="C250" s="1">
        <v>8</v>
      </c>
      <c r="D250" s="4" t="s">
        <v>285</v>
      </c>
      <c r="E250" s="4">
        <v>129529224.51459999</v>
      </c>
      <c r="F250" s="4">
        <v>0</v>
      </c>
      <c r="G250" s="4">
        <v>1785951.6891999999</v>
      </c>
      <c r="H250" s="4">
        <v>5240895.6314000003</v>
      </c>
      <c r="I250" s="4">
        <v>3641768.8261000002</v>
      </c>
      <c r="J250" s="4">
        <v>31463579.793499999</v>
      </c>
      <c r="K250" s="5">
        <f t="shared" si="23"/>
        <v>171661420.45479998</v>
      </c>
      <c r="L250" s="7"/>
      <c r="M250" s="168"/>
      <c r="N250" s="160"/>
      <c r="O250" s="8">
        <v>26</v>
      </c>
      <c r="P250" s="4" t="s">
        <v>646</v>
      </c>
      <c r="Q250" s="4">
        <v>98729246.466100007</v>
      </c>
      <c r="R250" s="4">
        <v>-2734288.18</v>
      </c>
      <c r="S250" s="4">
        <v>1361280.94</v>
      </c>
      <c r="T250" s="4">
        <v>3994694.4671</v>
      </c>
      <c r="U250" s="4">
        <v>2775814.4415000002</v>
      </c>
      <c r="V250" s="4">
        <v>23317921.864500001</v>
      </c>
      <c r="W250" s="6">
        <f t="shared" si="24"/>
        <v>127444669.99919999</v>
      </c>
    </row>
    <row r="251" spans="1:23" ht="24.95" customHeight="1">
      <c r="A251" s="160"/>
      <c r="B251" s="160"/>
      <c r="C251" s="1">
        <v>9</v>
      </c>
      <c r="D251" s="4" t="s">
        <v>286</v>
      </c>
      <c r="E251" s="4">
        <v>142562810.1611</v>
      </c>
      <c r="F251" s="4">
        <v>0</v>
      </c>
      <c r="G251" s="4">
        <v>1965659.044</v>
      </c>
      <c r="H251" s="4">
        <v>5768248.9166000001</v>
      </c>
      <c r="I251" s="4">
        <v>4008213.5885000001</v>
      </c>
      <c r="J251" s="4">
        <v>34635626.566299997</v>
      </c>
      <c r="K251" s="5">
        <f t="shared" si="23"/>
        <v>188940558.27649999</v>
      </c>
      <c r="L251" s="7"/>
      <c r="M251" s="168"/>
      <c r="N251" s="160"/>
      <c r="O251" s="8">
        <v>27</v>
      </c>
      <c r="P251" s="4" t="s">
        <v>647</v>
      </c>
      <c r="Q251" s="4">
        <v>119417731.0948</v>
      </c>
      <c r="R251" s="4">
        <v>-2734288.18</v>
      </c>
      <c r="S251" s="4">
        <v>1646534.2039999999</v>
      </c>
      <c r="T251" s="4">
        <v>4831773.4282999998</v>
      </c>
      <c r="U251" s="4">
        <v>3357479.9202000001</v>
      </c>
      <c r="V251" s="4">
        <v>26708452.861699998</v>
      </c>
      <c r="W251" s="6">
        <f t="shared" si="24"/>
        <v>153227683.329</v>
      </c>
    </row>
    <row r="252" spans="1:23" ht="24.95" customHeight="1">
      <c r="A252" s="160"/>
      <c r="B252" s="160"/>
      <c r="C252" s="1">
        <v>10</v>
      </c>
      <c r="D252" s="4" t="s">
        <v>287</v>
      </c>
      <c r="E252" s="4">
        <v>103735364.6883</v>
      </c>
      <c r="F252" s="4">
        <v>0</v>
      </c>
      <c r="G252" s="4">
        <v>1430305.4040000001</v>
      </c>
      <c r="H252" s="4">
        <v>4197247.5450999998</v>
      </c>
      <c r="I252" s="4">
        <v>2916563.5685999999</v>
      </c>
      <c r="J252" s="4">
        <v>26770809.068500001</v>
      </c>
      <c r="K252" s="5">
        <f t="shared" si="23"/>
        <v>139050290.27450001</v>
      </c>
      <c r="L252" s="7"/>
      <c r="M252" s="168"/>
      <c r="N252" s="160"/>
      <c r="O252" s="8">
        <v>28</v>
      </c>
      <c r="P252" s="4" t="s">
        <v>648</v>
      </c>
      <c r="Q252" s="4">
        <v>119800626.7218</v>
      </c>
      <c r="R252" s="4">
        <v>-2734288.18</v>
      </c>
      <c r="S252" s="4">
        <v>1651813.577</v>
      </c>
      <c r="T252" s="4">
        <v>4847265.8086999999</v>
      </c>
      <c r="U252" s="4">
        <v>3368245.1924000001</v>
      </c>
      <c r="V252" s="4">
        <v>27744393.814599998</v>
      </c>
      <c r="W252" s="6">
        <f t="shared" si="24"/>
        <v>154678056.93449998</v>
      </c>
    </row>
    <row r="253" spans="1:23" ht="24.95" customHeight="1">
      <c r="A253" s="160"/>
      <c r="B253" s="160"/>
      <c r="C253" s="1">
        <v>11</v>
      </c>
      <c r="D253" s="4" t="s">
        <v>288</v>
      </c>
      <c r="E253" s="4">
        <v>177998316.89829999</v>
      </c>
      <c r="F253" s="4">
        <v>0</v>
      </c>
      <c r="G253" s="4">
        <v>2454244.5608999999</v>
      </c>
      <c r="H253" s="4">
        <v>7202008.6967000002</v>
      </c>
      <c r="I253" s="4">
        <v>5004497.8190000001</v>
      </c>
      <c r="J253" s="4">
        <v>45298455.6778</v>
      </c>
      <c r="K253" s="5">
        <f t="shared" si="23"/>
        <v>237957523.65270001</v>
      </c>
      <c r="L253" s="7"/>
      <c r="M253" s="168"/>
      <c r="N253" s="160"/>
      <c r="O253" s="8">
        <v>29</v>
      </c>
      <c r="P253" s="4" t="s">
        <v>649</v>
      </c>
      <c r="Q253" s="4">
        <v>105571378.3022</v>
      </c>
      <c r="R253" s="4">
        <v>-2734288.18</v>
      </c>
      <c r="S253" s="4">
        <v>1455620.3986</v>
      </c>
      <c r="T253" s="4">
        <v>4271534.6858000001</v>
      </c>
      <c r="U253" s="4">
        <v>2968183.8664000002</v>
      </c>
      <c r="V253" s="4">
        <v>24945583.243000001</v>
      </c>
      <c r="W253" s="6">
        <f t="shared" si="24"/>
        <v>136478012.31599998</v>
      </c>
    </row>
    <row r="254" spans="1:23" ht="24.95" customHeight="1">
      <c r="A254" s="160"/>
      <c r="B254" s="160"/>
      <c r="C254" s="1">
        <v>12</v>
      </c>
      <c r="D254" s="4" t="s">
        <v>289</v>
      </c>
      <c r="E254" s="4">
        <v>183188586.43430001</v>
      </c>
      <c r="F254" s="4">
        <v>0</v>
      </c>
      <c r="G254" s="4">
        <v>2525808.1072</v>
      </c>
      <c r="H254" s="4">
        <v>7412012.7403999995</v>
      </c>
      <c r="I254" s="4">
        <v>5150424.4380000001</v>
      </c>
      <c r="J254" s="4">
        <v>45517554.485200003</v>
      </c>
      <c r="K254" s="5">
        <f t="shared" si="23"/>
        <v>243794386.2051</v>
      </c>
      <c r="L254" s="7"/>
      <c r="M254" s="169"/>
      <c r="N254" s="161"/>
      <c r="O254" s="8">
        <v>30</v>
      </c>
      <c r="P254" s="4" t="s">
        <v>650</v>
      </c>
      <c r="Q254" s="4">
        <v>117456062.7405</v>
      </c>
      <c r="R254" s="4">
        <v>-2734288.18</v>
      </c>
      <c r="S254" s="4">
        <v>1619486.6791999999</v>
      </c>
      <c r="T254" s="4">
        <v>4752402.1579</v>
      </c>
      <c r="U254" s="4">
        <v>3302326.7862999998</v>
      </c>
      <c r="V254" s="4">
        <v>28240792.4309</v>
      </c>
      <c r="W254" s="6">
        <f t="shared" si="24"/>
        <v>152636782.61480001</v>
      </c>
    </row>
    <row r="255" spans="1:23" ht="24.95" customHeight="1">
      <c r="A255" s="160"/>
      <c r="B255" s="160"/>
      <c r="C255" s="1">
        <v>13</v>
      </c>
      <c r="D255" s="4" t="s">
        <v>290</v>
      </c>
      <c r="E255" s="4">
        <v>143584545.74180001</v>
      </c>
      <c r="F255" s="4">
        <v>0</v>
      </c>
      <c r="G255" s="4">
        <v>1979746.7557999999</v>
      </c>
      <c r="H255" s="4">
        <v>5809589.4677999998</v>
      </c>
      <c r="I255" s="4">
        <v>4036940.1156000001</v>
      </c>
      <c r="J255" s="4">
        <v>33720389.696900003</v>
      </c>
      <c r="K255" s="5">
        <f t="shared" si="23"/>
        <v>189131211.77790001</v>
      </c>
      <c r="L255" s="7"/>
      <c r="M255" s="14"/>
      <c r="N255" s="164" t="s">
        <v>836</v>
      </c>
      <c r="O255" s="165"/>
      <c r="P255" s="166"/>
      <c r="Q255" s="10">
        <f>SUM(Q225:Q254)</f>
        <v>3347292062.6436</v>
      </c>
      <c r="R255" s="10">
        <f t="shared" ref="R255:V255" si="30">SUM(R225:R254)</f>
        <v>-82028645.400000036</v>
      </c>
      <c r="S255" s="10">
        <f t="shared" si="30"/>
        <v>46152533.809299991</v>
      </c>
      <c r="T255" s="10">
        <f t="shared" si="30"/>
        <v>135435137.62079996</v>
      </c>
      <c r="U255" s="10">
        <f t="shared" si="30"/>
        <v>94110529.351600021</v>
      </c>
      <c r="V255" s="10">
        <f t="shared" si="30"/>
        <v>768724019.72220027</v>
      </c>
      <c r="W255" s="6">
        <f t="shared" si="24"/>
        <v>4309685637.7475004</v>
      </c>
    </row>
    <row r="256" spans="1:23" ht="24.95" customHeight="1">
      <c r="A256" s="160"/>
      <c r="B256" s="160"/>
      <c r="C256" s="1">
        <v>14</v>
      </c>
      <c r="D256" s="4" t="s">
        <v>291</v>
      </c>
      <c r="E256" s="4">
        <v>136933022.02669999</v>
      </c>
      <c r="F256" s="4">
        <v>0</v>
      </c>
      <c r="G256" s="4">
        <v>1888035.4061</v>
      </c>
      <c r="H256" s="4">
        <v>5540461.4643999999</v>
      </c>
      <c r="I256" s="4">
        <v>3849929.7185</v>
      </c>
      <c r="J256" s="4">
        <v>31946211.752599999</v>
      </c>
      <c r="K256" s="5">
        <f t="shared" si="23"/>
        <v>180157660.36829996</v>
      </c>
      <c r="L256" s="7"/>
      <c r="M256" s="167">
        <v>30</v>
      </c>
      <c r="N256" s="159" t="s">
        <v>49</v>
      </c>
      <c r="O256" s="8">
        <v>1</v>
      </c>
      <c r="P256" s="4" t="s">
        <v>651</v>
      </c>
      <c r="Q256" s="4">
        <v>115599094.6204</v>
      </c>
      <c r="R256" s="4">
        <v>-2536017.62</v>
      </c>
      <c r="S256" s="4">
        <v>1593882.7634000001</v>
      </c>
      <c r="T256" s="4">
        <v>4677267.1747000003</v>
      </c>
      <c r="U256" s="4">
        <v>3250117.3437000001</v>
      </c>
      <c r="V256" s="4">
        <v>32238957.432500001</v>
      </c>
      <c r="W256" s="6">
        <f t="shared" si="24"/>
        <v>154823301.71470001</v>
      </c>
    </row>
    <row r="257" spans="1:23" ht="24.95" customHeight="1">
      <c r="A257" s="160"/>
      <c r="B257" s="160"/>
      <c r="C257" s="1">
        <v>15</v>
      </c>
      <c r="D257" s="4" t="s">
        <v>292</v>
      </c>
      <c r="E257" s="4">
        <v>149451126.66949999</v>
      </c>
      <c r="F257" s="4">
        <v>0</v>
      </c>
      <c r="G257" s="4">
        <v>2060635.2978000001</v>
      </c>
      <c r="H257" s="4">
        <v>6046957.8181999996</v>
      </c>
      <c r="I257" s="4">
        <v>4201881.5148999998</v>
      </c>
      <c r="J257" s="4">
        <v>30809663.577399999</v>
      </c>
      <c r="K257" s="5">
        <f t="shared" si="23"/>
        <v>192570264.87779999</v>
      </c>
      <c r="L257" s="7"/>
      <c r="M257" s="168"/>
      <c r="N257" s="160"/>
      <c r="O257" s="8">
        <v>2</v>
      </c>
      <c r="P257" s="4" t="s">
        <v>652</v>
      </c>
      <c r="Q257" s="4">
        <v>134245034.32460001</v>
      </c>
      <c r="R257" s="4">
        <v>-2536017.62</v>
      </c>
      <c r="S257" s="4">
        <v>1850973.3747</v>
      </c>
      <c r="T257" s="4">
        <v>5431702.5100999996</v>
      </c>
      <c r="U257" s="4">
        <v>3774355.8095999998</v>
      </c>
      <c r="V257" s="4">
        <v>36982677.080700003</v>
      </c>
      <c r="W257" s="6">
        <f t="shared" si="24"/>
        <v>179748725.4797</v>
      </c>
    </row>
    <row r="258" spans="1:23" ht="24.95" customHeight="1">
      <c r="A258" s="160"/>
      <c r="B258" s="160"/>
      <c r="C258" s="1">
        <v>16</v>
      </c>
      <c r="D258" s="4" t="s">
        <v>293</v>
      </c>
      <c r="E258" s="4">
        <v>131099684.1337</v>
      </c>
      <c r="F258" s="4">
        <v>0</v>
      </c>
      <c r="G258" s="4">
        <v>1807605.2197</v>
      </c>
      <c r="H258" s="4">
        <v>5304438.1639</v>
      </c>
      <c r="I258" s="4">
        <v>3685922.9611999998</v>
      </c>
      <c r="J258" s="4">
        <v>31979153.396600001</v>
      </c>
      <c r="K258" s="5">
        <f t="shared" si="23"/>
        <v>173876803.87509999</v>
      </c>
      <c r="L258" s="7"/>
      <c r="M258" s="168"/>
      <c r="N258" s="160"/>
      <c r="O258" s="8">
        <v>3</v>
      </c>
      <c r="P258" s="4" t="s">
        <v>653</v>
      </c>
      <c r="Q258" s="4">
        <v>133722723.0477</v>
      </c>
      <c r="R258" s="4">
        <v>-2536017.62</v>
      </c>
      <c r="S258" s="4">
        <v>1843771.7357999999</v>
      </c>
      <c r="T258" s="4">
        <v>5410569.2183999997</v>
      </c>
      <c r="U258" s="4">
        <v>3759670.8075999999</v>
      </c>
      <c r="V258" s="4">
        <v>34422509.053000003</v>
      </c>
      <c r="W258" s="6">
        <f t="shared" si="24"/>
        <v>176623226.24249998</v>
      </c>
    </row>
    <row r="259" spans="1:23" ht="24.95" customHeight="1">
      <c r="A259" s="160"/>
      <c r="B259" s="160"/>
      <c r="C259" s="1">
        <v>17</v>
      </c>
      <c r="D259" s="4" t="s">
        <v>294</v>
      </c>
      <c r="E259" s="4">
        <v>107519542.64030001</v>
      </c>
      <c r="F259" s="4">
        <v>0</v>
      </c>
      <c r="G259" s="4">
        <v>1482481.7297</v>
      </c>
      <c r="H259" s="4">
        <v>4350359.5687999995</v>
      </c>
      <c r="I259" s="4">
        <v>3022957.3291000002</v>
      </c>
      <c r="J259" s="4">
        <v>28476215.1851</v>
      </c>
      <c r="K259" s="5">
        <f t="shared" si="23"/>
        <v>144851556.45300001</v>
      </c>
      <c r="L259" s="7"/>
      <c r="M259" s="168"/>
      <c r="N259" s="160"/>
      <c r="O259" s="8">
        <v>4</v>
      </c>
      <c r="P259" s="4" t="s">
        <v>864</v>
      </c>
      <c r="Q259" s="4">
        <v>143268164.53510001</v>
      </c>
      <c r="R259" s="4">
        <v>-2536017.62</v>
      </c>
      <c r="S259" s="4">
        <v>1975384.4850999999</v>
      </c>
      <c r="T259" s="4">
        <v>5796788.3344000001</v>
      </c>
      <c r="U259" s="4">
        <v>4028044.9243999999</v>
      </c>
      <c r="V259" s="4">
        <v>30802001.130899999</v>
      </c>
      <c r="W259" s="6">
        <f t="shared" si="24"/>
        <v>183334365.7899</v>
      </c>
    </row>
    <row r="260" spans="1:23" ht="24.95" customHeight="1">
      <c r="A260" s="161"/>
      <c r="B260" s="161"/>
      <c r="C260" s="1">
        <v>18</v>
      </c>
      <c r="D260" s="4" t="s">
        <v>295</v>
      </c>
      <c r="E260" s="4">
        <v>133797223.5774</v>
      </c>
      <c r="F260" s="4">
        <v>0</v>
      </c>
      <c r="G260" s="4">
        <v>1844798.9506999999</v>
      </c>
      <c r="H260" s="4">
        <v>5413583.5921999998</v>
      </c>
      <c r="I260" s="4">
        <v>3761765.4213999999</v>
      </c>
      <c r="J260" s="4">
        <v>29915875.651500002</v>
      </c>
      <c r="K260" s="5">
        <f t="shared" si="23"/>
        <v>174733247.19320005</v>
      </c>
      <c r="L260" s="7"/>
      <c r="M260" s="168"/>
      <c r="N260" s="160"/>
      <c r="O260" s="8">
        <v>5</v>
      </c>
      <c r="P260" s="4" t="s">
        <v>654</v>
      </c>
      <c r="Q260" s="4">
        <v>145359924.94960001</v>
      </c>
      <c r="R260" s="4">
        <v>-2536017.62</v>
      </c>
      <c r="S260" s="4">
        <v>2004225.7219</v>
      </c>
      <c r="T260" s="4">
        <v>5881423.2734000003</v>
      </c>
      <c r="U260" s="4">
        <v>4086855.6515000002</v>
      </c>
      <c r="V260" s="4">
        <v>41297909.5242</v>
      </c>
      <c r="W260" s="6">
        <f t="shared" si="24"/>
        <v>196094321.50059998</v>
      </c>
    </row>
    <row r="261" spans="1:23" ht="24.95" customHeight="1">
      <c r="A261" s="1"/>
      <c r="B261" s="164" t="s">
        <v>819</v>
      </c>
      <c r="C261" s="165"/>
      <c r="D261" s="166"/>
      <c r="E261" s="10">
        <f>SUM(E243:E260)</f>
        <v>2440232467.2788997</v>
      </c>
      <c r="F261" s="10">
        <f t="shared" ref="F261:J261" si="31">SUM(F243:F260)</f>
        <v>0</v>
      </c>
      <c r="G261" s="10">
        <f t="shared" si="31"/>
        <v>33645976.909299999</v>
      </c>
      <c r="H261" s="10">
        <f t="shared" si="31"/>
        <v>98734503.547399998</v>
      </c>
      <c r="I261" s="10">
        <f t="shared" si="31"/>
        <v>68608165.925699994</v>
      </c>
      <c r="J261" s="10">
        <f t="shared" si="31"/>
        <v>602629657.11549997</v>
      </c>
      <c r="K261" s="6">
        <f t="shared" si="23"/>
        <v>3243850770.7767997</v>
      </c>
      <c r="L261" s="7"/>
      <c r="M261" s="168"/>
      <c r="N261" s="160"/>
      <c r="O261" s="8">
        <v>6</v>
      </c>
      <c r="P261" s="4" t="s">
        <v>655</v>
      </c>
      <c r="Q261" s="4">
        <v>149400414.6268</v>
      </c>
      <c r="R261" s="4">
        <v>-2536017.62</v>
      </c>
      <c r="S261" s="4">
        <v>2059936.0791</v>
      </c>
      <c r="T261" s="4">
        <v>6044905.9528999999</v>
      </c>
      <c r="U261" s="4">
        <v>4200455.7243999997</v>
      </c>
      <c r="V261" s="4">
        <v>42848010.539499998</v>
      </c>
      <c r="W261" s="6">
        <f t="shared" si="24"/>
        <v>202017705.30270001</v>
      </c>
    </row>
    <row r="262" spans="1:23" ht="24.95" customHeight="1">
      <c r="A262" s="163">
        <v>13</v>
      </c>
      <c r="B262" s="159" t="s">
        <v>32</v>
      </c>
      <c r="C262" s="1">
        <v>1</v>
      </c>
      <c r="D262" s="4" t="s">
        <v>296</v>
      </c>
      <c r="E262" s="4">
        <v>157214584.66249999</v>
      </c>
      <c r="F262" s="4">
        <v>0</v>
      </c>
      <c r="G262" s="4">
        <v>2167678.0210000002</v>
      </c>
      <c r="H262" s="4">
        <v>6361075.9118999997</v>
      </c>
      <c r="I262" s="4">
        <v>4420154.4135999996</v>
      </c>
      <c r="J262" s="4">
        <v>38803382.529200003</v>
      </c>
      <c r="K262" s="5">
        <f t="shared" si="23"/>
        <v>208966875.53820002</v>
      </c>
      <c r="L262" s="7"/>
      <c r="M262" s="168"/>
      <c r="N262" s="160"/>
      <c r="O262" s="8">
        <v>7</v>
      </c>
      <c r="P262" s="4" t="s">
        <v>656</v>
      </c>
      <c r="Q262" s="4">
        <v>161971016.5679</v>
      </c>
      <c r="R262" s="4">
        <v>-2536017.62</v>
      </c>
      <c r="S262" s="4">
        <v>2233259.8047000002</v>
      </c>
      <c r="T262" s="4">
        <v>6553526.4055000003</v>
      </c>
      <c r="U262" s="4">
        <v>4553883.5044999998</v>
      </c>
      <c r="V262" s="4">
        <v>44298672.039899997</v>
      </c>
      <c r="W262" s="6">
        <f t="shared" si="24"/>
        <v>217074340.70249999</v>
      </c>
    </row>
    <row r="263" spans="1:23" ht="24.95" customHeight="1">
      <c r="A263" s="163"/>
      <c r="B263" s="160"/>
      <c r="C263" s="1">
        <v>2</v>
      </c>
      <c r="D263" s="4" t="s">
        <v>297</v>
      </c>
      <c r="E263" s="4">
        <v>119629675.3854</v>
      </c>
      <c r="F263" s="4">
        <v>0</v>
      </c>
      <c r="G263" s="4">
        <v>1649456.4963</v>
      </c>
      <c r="H263" s="4">
        <v>4840348.9287</v>
      </c>
      <c r="I263" s="4">
        <v>3363438.8234000001</v>
      </c>
      <c r="J263" s="4">
        <v>28943751.822500002</v>
      </c>
      <c r="K263" s="5">
        <f t="shared" si="23"/>
        <v>158426671.45629999</v>
      </c>
      <c r="L263" s="7"/>
      <c r="M263" s="168"/>
      <c r="N263" s="160"/>
      <c r="O263" s="8">
        <v>8</v>
      </c>
      <c r="P263" s="4" t="s">
        <v>657</v>
      </c>
      <c r="Q263" s="4">
        <v>119204724.0642</v>
      </c>
      <c r="R263" s="4">
        <v>-2536017.62</v>
      </c>
      <c r="S263" s="4">
        <v>1643597.2585</v>
      </c>
      <c r="T263" s="4">
        <v>4823154.9283999996</v>
      </c>
      <c r="U263" s="4">
        <v>3351491.1376</v>
      </c>
      <c r="V263" s="4">
        <v>33385830.6006</v>
      </c>
      <c r="W263" s="6">
        <f t="shared" si="24"/>
        <v>159872780.36929998</v>
      </c>
    </row>
    <row r="264" spans="1:23" ht="24.95" customHeight="1">
      <c r="A264" s="163"/>
      <c r="B264" s="160"/>
      <c r="C264" s="1">
        <v>3</v>
      </c>
      <c r="D264" s="4" t="s">
        <v>298</v>
      </c>
      <c r="E264" s="4">
        <v>114065213.4175</v>
      </c>
      <c r="F264" s="4">
        <v>0</v>
      </c>
      <c r="G264" s="4">
        <v>1572733.5769</v>
      </c>
      <c r="H264" s="4">
        <v>4615204.6453999998</v>
      </c>
      <c r="I264" s="4">
        <v>3206991.6261999998</v>
      </c>
      <c r="J264" s="4">
        <v>25179308.582899999</v>
      </c>
      <c r="K264" s="5">
        <f t="shared" si="23"/>
        <v>148639451.84890002</v>
      </c>
      <c r="L264" s="7"/>
      <c r="M264" s="168"/>
      <c r="N264" s="160"/>
      <c r="O264" s="8">
        <v>9</v>
      </c>
      <c r="P264" s="4" t="s">
        <v>658</v>
      </c>
      <c r="Q264" s="4">
        <v>141470850.44260001</v>
      </c>
      <c r="R264" s="4">
        <v>-2536017.62</v>
      </c>
      <c r="S264" s="4">
        <v>1950603.0803</v>
      </c>
      <c r="T264" s="4">
        <v>5724067.0191000002</v>
      </c>
      <c r="U264" s="4">
        <v>3977512.68</v>
      </c>
      <c r="V264" s="4">
        <v>40343646.640000001</v>
      </c>
      <c r="W264" s="6">
        <f t="shared" si="24"/>
        <v>190930662.24200004</v>
      </c>
    </row>
    <row r="265" spans="1:23" ht="24.95" customHeight="1">
      <c r="A265" s="163"/>
      <c r="B265" s="160"/>
      <c r="C265" s="1">
        <v>4</v>
      </c>
      <c r="D265" s="4" t="s">
        <v>299</v>
      </c>
      <c r="E265" s="4">
        <v>117778525.3028</v>
      </c>
      <c r="F265" s="4">
        <v>0</v>
      </c>
      <c r="G265" s="4">
        <v>1623932.7997999999</v>
      </c>
      <c r="H265" s="4">
        <v>4765449.3497000001</v>
      </c>
      <c r="I265" s="4">
        <v>3311392.9574000002</v>
      </c>
      <c r="J265" s="4">
        <v>28314541.839400001</v>
      </c>
      <c r="K265" s="5">
        <f t="shared" ref="K265:K328" si="32">E265+F265+G265+H265+I265+J265</f>
        <v>155793842.2491</v>
      </c>
      <c r="L265" s="7"/>
      <c r="M265" s="168"/>
      <c r="N265" s="160"/>
      <c r="O265" s="8">
        <v>10</v>
      </c>
      <c r="P265" s="4" t="s">
        <v>659</v>
      </c>
      <c r="Q265" s="4">
        <v>148113479.52579999</v>
      </c>
      <c r="R265" s="4">
        <v>-2536017.62</v>
      </c>
      <c r="S265" s="4">
        <v>2042191.7907</v>
      </c>
      <c r="T265" s="4">
        <v>5992835.1359000001</v>
      </c>
      <c r="U265" s="4">
        <v>4164273.0008</v>
      </c>
      <c r="V265" s="4">
        <v>41360105.314599998</v>
      </c>
      <c r="W265" s="6">
        <f t="shared" ref="W265:W328" si="33">Q265+R265+S265+T265+U265+V265</f>
        <v>199136867.14779997</v>
      </c>
    </row>
    <row r="266" spans="1:23" ht="24.95" customHeight="1">
      <c r="A266" s="163"/>
      <c r="B266" s="160"/>
      <c r="C266" s="1">
        <v>5</v>
      </c>
      <c r="D266" s="4" t="s">
        <v>300</v>
      </c>
      <c r="E266" s="4">
        <v>124750409.9051</v>
      </c>
      <c r="F266" s="4">
        <v>0</v>
      </c>
      <c r="G266" s="4">
        <v>1720061.2923000001</v>
      </c>
      <c r="H266" s="4">
        <v>5047539.5088</v>
      </c>
      <c r="I266" s="4">
        <v>3507410.4360000002</v>
      </c>
      <c r="J266" s="4">
        <v>29993705.265799999</v>
      </c>
      <c r="K266" s="5">
        <f t="shared" si="32"/>
        <v>165019126.40799999</v>
      </c>
      <c r="L266" s="7"/>
      <c r="M266" s="168"/>
      <c r="N266" s="160"/>
      <c r="O266" s="8">
        <v>11</v>
      </c>
      <c r="P266" s="4" t="s">
        <v>844</v>
      </c>
      <c r="Q266" s="4">
        <v>107120969.0776</v>
      </c>
      <c r="R266" s="4">
        <v>-2536017.62</v>
      </c>
      <c r="S266" s="4">
        <v>1476986.189</v>
      </c>
      <c r="T266" s="4">
        <v>4334232.8417999996</v>
      </c>
      <c r="U266" s="4">
        <v>3011751.2651999998</v>
      </c>
      <c r="V266" s="4">
        <v>30321827.503400002</v>
      </c>
      <c r="W266" s="6">
        <f t="shared" si="33"/>
        <v>143729749.257</v>
      </c>
    </row>
    <row r="267" spans="1:23" ht="24.95" customHeight="1">
      <c r="A267" s="163"/>
      <c r="B267" s="160"/>
      <c r="C267" s="1">
        <v>6</v>
      </c>
      <c r="D267" s="4" t="s">
        <v>301</v>
      </c>
      <c r="E267" s="4">
        <v>127171598.8571</v>
      </c>
      <c r="F267" s="4">
        <v>0</v>
      </c>
      <c r="G267" s="4">
        <v>1753444.6968</v>
      </c>
      <c r="H267" s="4">
        <v>5145503.4907</v>
      </c>
      <c r="I267" s="4">
        <v>3575483.1855000001</v>
      </c>
      <c r="J267" s="4">
        <v>30891918.1886</v>
      </c>
      <c r="K267" s="5">
        <f t="shared" si="32"/>
        <v>168537948.41870001</v>
      </c>
      <c r="L267" s="7"/>
      <c r="M267" s="168"/>
      <c r="N267" s="160"/>
      <c r="O267" s="8">
        <v>12</v>
      </c>
      <c r="P267" s="4" t="s">
        <v>660</v>
      </c>
      <c r="Q267" s="4">
        <v>111714358.41680001</v>
      </c>
      <c r="R267" s="4">
        <v>-2536017.62</v>
      </c>
      <c r="S267" s="4">
        <v>1540319.9384000001</v>
      </c>
      <c r="T267" s="4">
        <v>4520086.4528999999</v>
      </c>
      <c r="U267" s="4">
        <v>3140896.3454999998</v>
      </c>
      <c r="V267" s="4">
        <v>30205855.708299998</v>
      </c>
      <c r="W267" s="6">
        <f t="shared" si="33"/>
        <v>148585499.2419</v>
      </c>
    </row>
    <row r="268" spans="1:23" ht="24.95" customHeight="1">
      <c r="A268" s="163"/>
      <c r="B268" s="160"/>
      <c r="C268" s="1">
        <v>7</v>
      </c>
      <c r="D268" s="4" t="s">
        <v>302</v>
      </c>
      <c r="E268" s="4">
        <v>104790187.13590001</v>
      </c>
      <c r="F268" s="4">
        <v>0</v>
      </c>
      <c r="G268" s="4">
        <v>1444849.3182000001</v>
      </c>
      <c r="H268" s="4">
        <v>4239926.8276000004</v>
      </c>
      <c r="I268" s="4">
        <v>2946220.3470000001</v>
      </c>
      <c r="J268" s="4">
        <v>25606013.497299999</v>
      </c>
      <c r="K268" s="5">
        <f t="shared" si="32"/>
        <v>139027197.12600002</v>
      </c>
      <c r="L268" s="7"/>
      <c r="M268" s="168"/>
      <c r="N268" s="160"/>
      <c r="O268" s="8">
        <v>13</v>
      </c>
      <c r="P268" s="4" t="s">
        <v>865</v>
      </c>
      <c r="Q268" s="4">
        <v>109513941.23989999</v>
      </c>
      <c r="R268" s="4">
        <v>-2536017.62</v>
      </c>
      <c r="S268" s="4">
        <v>1509980.5397999999</v>
      </c>
      <c r="T268" s="4">
        <v>4431055.1412000004</v>
      </c>
      <c r="U268" s="4">
        <v>3079030.6877000001</v>
      </c>
      <c r="V268" s="4">
        <v>30339158.741500001</v>
      </c>
      <c r="W268" s="6">
        <f t="shared" si="33"/>
        <v>146337148.73010001</v>
      </c>
    </row>
    <row r="269" spans="1:23" ht="24.95" customHeight="1">
      <c r="A269" s="163"/>
      <c r="B269" s="160"/>
      <c r="C269" s="1">
        <v>8</v>
      </c>
      <c r="D269" s="4" t="s">
        <v>303</v>
      </c>
      <c r="E269" s="4">
        <v>129093127.73280001</v>
      </c>
      <c r="F269" s="4">
        <v>0</v>
      </c>
      <c r="G269" s="4">
        <v>1779938.7775999999</v>
      </c>
      <c r="H269" s="4">
        <v>5223250.6733999997</v>
      </c>
      <c r="I269" s="4">
        <v>3629507.781</v>
      </c>
      <c r="J269" s="4">
        <v>29614937.818399999</v>
      </c>
      <c r="K269" s="5">
        <f t="shared" si="32"/>
        <v>169340762.7832</v>
      </c>
      <c r="L269" s="7"/>
      <c r="M269" s="168"/>
      <c r="N269" s="160"/>
      <c r="O269" s="8">
        <v>14</v>
      </c>
      <c r="P269" s="4" t="s">
        <v>661</v>
      </c>
      <c r="Q269" s="4">
        <v>162657110.05509999</v>
      </c>
      <c r="R269" s="4">
        <v>-2536017.62</v>
      </c>
      <c r="S269" s="4">
        <v>2242719.6762999999</v>
      </c>
      <c r="T269" s="4">
        <v>6581286.5065000001</v>
      </c>
      <c r="U269" s="4">
        <v>4573173.3125</v>
      </c>
      <c r="V269" s="4">
        <v>41078441.967</v>
      </c>
      <c r="W269" s="6">
        <f t="shared" si="33"/>
        <v>214596713.89739999</v>
      </c>
    </row>
    <row r="270" spans="1:23" ht="24.95" customHeight="1">
      <c r="A270" s="163"/>
      <c r="B270" s="160"/>
      <c r="C270" s="1">
        <v>9</v>
      </c>
      <c r="D270" s="4" t="s">
        <v>304</v>
      </c>
      <c r="E270" s="4">
        <v>138124515.4781</v>
      </c>
      <c r="F270" s="4">
        <v>0</v>
      </c>
      <c r="G270" s="4">
        <v>1904463.743</v>
      </c>
      <c r="H270" s="4">
        <v>5588670.6067000004</v>
      </c>
      <c r="I270" s="4">
        <v>3883429.0599000002</v>
      </c>
      <c r="J270" s="4">
        <v>33443236.222399998</v>
      </c>
      <c r="K270" s="5">
        <f t="shared" si="32"/>
        <v>182944315.1101</v>
      </c>
      <c r="L270" s="7"/>
      <c r="M270" s="168"/>
      <c r="N270" s="160"/>
      <c r="O270" s="8">
        <v>15</v>
      </c>
      <c r="P270" s="4" t="s">
        <v>866</v>
      </c>
      <c r="Q270" s="4">
        <v>110916953.1736</v>
      </c>
      <c r="R270" s="4">
        <v>-2536017.62</v>
      </c>
      <c r="S270" s="4">
        <v>1529325.298</v>
      </c>
      <c r="T270" s="4">
        <v>4487822.5552000003</v>
      </c>
      <c r="U270" s="4">
        <v>3118476.9604000002</v>
      </c>
      <c r="V270" s="4">
        <v>31258882.066100001</v>
      </c>
      <c r="W270" s="6">
        <f t="shared" si="33"/>
        <v>148775442.43329999</v>
      </c>
    </row>
    <row r="271" spans="1:23" ht="24.95" customHeight="1">
      <c r="A271" s="163"/>
      <c r="B271" s="160"/>
      <c r="C271" s="1">
        <v>10</v>
      </c>
      <c r="D271" s="4" t="s">
        <v>305</v>
      </c>
      <c r="E271" s="4">
        <v>120613034.3609</v>
      </c>
      <c r="F271" s="4">
        <v>0</v>
      </c>
      <c r="G271" s="4">
        <v>1663015.0707</v>
      </c>
      <c r="H271" s="4">
        <v>4880136.72</v>
      </c>
      <c r="I271" s="4">
        <v>3391086.3761</v>
      </c>
      <c r="J271" s="4">
        <v>28892249.774700001</v>
      </c>
      <c r="K271" s="5">
        <f t="shared" si="32"/>
        <v>159439522.30239999</v>
      </c>
      <c r="L271" s="7"/>
      <c r="M271" s="168"/>
      <c r="N271" s="160"/>
      <c r="O271" s="8">
        <v>16</v>
      </c>
      <c r="P271" s="4" t="s">
        <v>662</v>
      </c>
      <c r="Q271" s="4">
        <v>116391598.6037</v>
      </c>
      <c r="R271" s="4">
        <v>-2536017.62</v>
      </c>
      <c r="S271" s="4">
        <v>1604809.8251</v>
      </c>
      <c r="T271" s="4">
        <v>4709332.7620999999</v>
      </c>
      <c r="U271" s="4">
        <v>3272398.9276999999</v>
      </c>
      <c r="V271" s="4">
        <v>31524812.091200002</v>
      </c>
      <c r="W271" s="6">
        <f t="shared" si="33"/>
        <v>154966934.5898</v>
      </c>
    </row>
    <row r="272" spans="1:23" ht="24.95" customHeight="1">
      <c r="A272" s="163"/>
      <c r="B272" s="160"/>
      <c r="C272" s="1">
        <v>11</v>
      </c>
      <c r="D272" s="4" t="s">
        <v>306</v>
      </c>
      <c r="E272" s="4">
        <v>129256753.26880001</v>
      </c>
      <c r="F272" s="4">
        <v>0</v>
      </c>
      <c r="G272" s="4">
        <v>1782194.8499</v>
      </c>
      <c r="H272" s="4">
        <v>5229871.1435000002</v>
      </c>
      <c r="I272" s="4">
        <v>3634108.182</v>
      </c>
      <c r="J272" s="4">
        <v>30187852.006999999</v>
      </c>
      <c r="K272" s="5">
        <f t="shared" si="32"/>
        <v>170090779.45120001</v>
      </c>
      <c r="L272" s="7"/>
      <c r="M272" s="168"/>
      <c r="N272" s="160"/>
      <c r="O272" s="8">
        <v>17</v>
      </c>
      <c r="P272" s="4" t="s">
        <v>663</v>
      </c>
      <c r="Q272" s="4">
        <v>152067586.65290001</v>
      </c>
      <c r="R272" s="4">
        <v>-2536017.62</v>
      </c>
      <c r="S272" s="4">
        <v>2096711.1035</v>
      </c>
      <c r="T272" s="4">
        <v>6152822.6819000002</v>
      </c>
      <c r="U272" s="4">
        <v>4275444.3918000003</v>
      </c>
      <c r="V272" s="4">
        <v>39783147.026199996</v>
      </c>
      <c r="W272" s="6">
        <f t="shared" si="33"/>
        <v>201839694.23629999</v>
      </c>
    </row>
    <row r="273" spans="1:23" ht="24.95" customHeight="1">
      <c r="A273" s="163"/>
      <c r="B273" s="160"/>
      <c r="C273" s="1">
        <v>12</v>
      </c>
      <c r="D273" s="4" t="s">
        <v>307</v>
      </c>
      <c r="E273" s="4">
        <v>90707256.230800003</v>
      </c>
      <c r="F273" s="4">
        <v>0</v>
      </c>
      <c r="G273" s="4">
        <v>1250673.5688</v>
      </c>
      <c r="H273" s="4">
        <v>3670115.8730000001</v>
      </c>
      <c r="I273" s="4">
        <v>2550272.7996999999</v>
      </c>
      <c r="J273" s="4">
        <v>22511342.712900002</v>
      </c>
      <c r="K273" s="5">
        <f t="shared" si="32"/>
        <v>120689661.18520001</v>
      </c>
      <c r="L273" s="7"/>
      <c r="M273" s="168"/>
      <c r="N273" s="160"/>
      <c r="O273" s="8">
        <v>18</v>
      </c>
      <c r="P273" s="4" t="s">
        <v>664</v>
      </c>
      <c r="Q273" s="4">
        <v>131489068.7247</v>
      </c>
      <c r="R273" s="4">
        <v>-2536017.62</v>
      </c>
      <c r="S273" s="4">
        <v>1812974.0626999999</v>
      </c>
      <c r="T273" s="4">
        <v>5320193.0948999999</v>
      </c>
      <c r="U273" s="4">
        <v>3696870.6734000002</v>
      </c>
      <c r="V273" s="4">
        <v>31899646.208000001</v>
      </c>
      <c r="W273" s="6">
        <f t="shared" si="33"/>
        <v>171682735.14370003</v>
      </c>
    </row>
    <row r="274" spans="1:23" ht="24.95" customHeight="1">
      <c r="A274" s="163"/>
      <c r="B274" s="160"/>
      <c r="C274" s="1">
        <v>13</v>
      </c>
      <c r="D274" s="4" t="s">
        <v>308</v>
      </c>
      <c r="E274" s="4">
        <v>114965326.3999</v>
      </c>
      <c r="F274" s="4">
        <v>0</v>
      </c>
      <c r="G274" s="4">
        <v>1585144.3537999999</v>
      </c>
      <c r="H274" s="4">
        <v>4651624.2117999997</v>
      </c>
      <c r="I274" s="4">
        <v>3232298.6826999998</v>
      </c>
      <c r="J274" s="4">
        <v>27773340.129000001</v>
      </c>
      <c r="K274" s="5">
        <f t="shared" si="32"/>
        <v>152207733.77719998</v>
      </c>
      <c r="L274" s="7"/>
      <c r="M274" s="168"/>
      <c r="N274" s="160"/>
      <c r="O274" s="8">
        <v>19</v>
      </c>
      <c r="P274" s="4" t="s">
        <v>665</v>
      </c>
      <c r="Q274" s="4">
        <v>120708887.5935</v>
      </c>
      <c r="R274" s="4">
        <v>-2536017.62</v>
      </c>
      <c r="S274" s="4">
        <v>1664336.6971</v>
      </c>
      <c r="T274" s="4">
        <v>4884015.0477999998</v>
      </c>
      <c r="U274" s="4">
        <v>3393781.3302000002</v>
      </c>
      <c r="V274" s="4">
        <v>30321888.9617</v>
      </c>
      <c r="W274" s="6">
        <f t="shared" si="33"/>
        <v>158436892.01030001</v>
      </c>
    </row>
    <row r="275" spans="1:23" ht="24.95" customHeight="1">
      <c r="A275" s="163"/>
      <c r="B275" s="160"/>
      <c r="C275" s="1">
        <v>14</v>
      </c>
      <c r="D275" s="4" t="s">
        <v>309</v>
      </c>
      <c r="E275" s="4">
        <v>112187435.3052</v>
      </c>
      <c r="F275" s="4">
        <v>0</v>
      </c>
      <c r="G275" s="4">
        <v>1546842.7326</v>
      </c>
      <c r="H275" s="4">
        <v>4539227.6668999996</v>
      </c>
      <c r="I275" s="4">
        <v>3154197.1019000001</v>
      </c>
      <c r="J275" s="4">
        <v>26827189.7392</v>
      </c>
      <c r="K275" s="5">
        <f t="shared" si="32"/>
        <v>148254892.5458</v>
      </c>
      <c r="L275" s="7"/>
      <c r="M275" s="168"/>
      <c r="N275" s="160"/>
      <c r="O275" s="8">
        <v>20</v>
      </c>
      <c r="P275" s="4" t="s">
        <v>867</v>
      </c>
      <c r="Q275" s="4">
        <v>108993242.5828</v>
      </c>
      <c r="R275" s="4">
        <v>-2536017.62</v>
      </c>
      <c r="S275" s="4">
        <v>1502801.1357</v>
      </c>
      <c r="T275" s="4">
        <v>4409987.0977999996</v>
      </c>
      <c r="U275" s="4">
        <v>3064391.0251000002</v>
      </c>
      <c r="V275" s="4">
        <v>29017682.568700001</v>
      </c>
      <c r="W275" s="6">
        <f t="shared" si="33"/>
        <v>144452086.79009998</v>
      </c>
    </row>
    <row r="276" spans="1:23" ht="24.95" customHeight="1">
      <c r="A276" s="163"/>
      <c r="B276" s="160"/>
      <c r="C276" s="1">
        <v>15</v>
      </c>
      <c r="D276" s="4" t="s">
        <v>310</v>
      </c>
      <c r="E276" s="4">
        <v>120322537.65970001</v>
      </c>
      <c r="F276" s="4">
        <v>0</v>
      </c>
      <c r="G276" s="4">
        <v>1659009.696</v>
      </c>
      <c r="H276" s="4">
        <v>4868382.9023000002</v>
      </c>
      <c r="I276" s="4">
        <v>3382918.9386999998</v>
      </c>
      <c r="J276" s="4">
        <v>28839457.102699999</v>
      </c>
      <c r="K276" s="5">
        <f t="shared" si="32"/>
        <v>159072306.2994</v>
      </c>
      <c r="L276" s="7"/>
      <c r="M276" s="168"/>
      <c r="N276" s="160"/>
      <c r="O276" s="8">
        <v>21</v>
      </c>
      <c r="P276" s="4" t="s">
        <v>666</v>
      </c>
      <c r="Q276" s="4">
        <v>134606012.66909999</v>
      </c>
      <c r="R276" s="4">
        <v>-2536017.62</v>
      </c>
      <c r="S276" s="4">
        <v>1855950.5518</v>
      </c>
      <c r="T276" s="4">
        <v>5446308.0930000003</v>
      </c>
      <c r="U276" s="4">
        <v>3784504.8681000001</v>
      </c>
      <c r="V276" s="4">
        <v>36345846.269500002</v>
      </c>
      <c r="W276" s="6">
        <f t="shared" si="33"/>
        <v>179502604.83149999</v>
      </c>
    </row>
    <row r="277" spans="1:23" ht="24.95" customHeight="1">
      <c r="A277" s="163"/>
      <c r="B277" s="161"/>
      <c r="C277" s="1">
        <v>16</v>
      </c>
      <c r="D277" s="4" t="s">
        <v>311</v>
      </c>
      <c r="E277" s="4">
        <v>116962891.3594</v>
      </c>
      <c r="F277" s="4">
        <v>0</v>
      </c>
      <c r="G277" s="4">
        <v>1612686.8217</v>
      </c>
      <c r="H277" s="4">
        <v>4732447.8986</v>
      </c>
      <c r="I277" s="4">
        <v>3288461.0647</v>
      </c>
      <c r="J277" s="4">
        <v>28084380.539700001</v>
      </c>
      <c r="K277" s="5">
        <f t="shared" si="32"/>
        <v>154680867.6841</v>
      </c>
      <c r="L277" s="7"/>
      <c r="M277" s="168"/>
      <c r="N277" s="160"/>
      <c r="O277" s="8">
        <v>22</v>
      </c>
      <c r="P277" s="4" t="s">
        <v>868</v>
      </c>
      <c r="Q277" s="4">
        <v>124680788.34900001</v>
      </c>
      <c r="R277" s="4">
        <v>-2536017.62</v>
      </c>
      <c r="S277" s="4">
        <v>1719101.3488</v>
      </c>
      <c r="T277" s="4">
        <v>5044722.5437000003</v>
      </c>
      <c r="U277" s="4">
        <v>3505452.9966000002</v>
      </c>
      <c r="V277" s="4">
        <v>33086098.515500002</v>
      </c>
      <c r="W277" s="6">
        <f t="shared" si="33"/>
        <v>165500146.1336</v>
      </c>
    </row>
    <row r="278" spans="1:23" ht="24.95" customHeight="1">
      <c r="A278" s="1"/>
      <c r="B278" s="164" t="s">
        <v>820</v>
      </c>
      <c r="C278" s="165"/>
      <c r="D278" s="166"/>
      <c r="E278" s="10">
        <f>SUM(E262:E277)</f>
        <v>1937633072.4619</v>
      </c>
      <c r="F278" s="10">
        <f t="shared" ref="F278:K278" si="34">SUM(F262:F277)</f>
        <v>0</v>
      </c>
      <c r="G278" s="10">
        <f t="shared" si="34"/>
        <v>26716125.815399993</v>
      </c>
      <c r="H278" s="10">
        <f t="shared" si="34"/>
        <v>78398776.358999997</v>
      </c>
      <c r="I278" s="10">
        <f t="shared" si="34"/>
        <v>54477371.77579999</v>
      </c>
      <c r="J278" s="10">
        <f t="shared" si="34"/>
        <v>463906607.77170002</v>
      </c>
      <c r="K278" s="10">
        <f t="shared" si="34"/>
        <v>2561131954.1838002</v>
      </c>
      <c r="L278" s="7"/>
      <c r="M278" s="168"/>
      <c r="N278" s="160"/>
      <c r="O278" s="8">
        <v>23</v>
      </c>
      <c r="P278" s="4" t="s">
        <v>869</v>
      </c>
      <c r="Q278" s="4">
        <v>129075937.3997</v>
      </c>
      <c r="R278" s="4">
        <v>-2536017.62</v>
      </c>
      <c r="S278" s="4">
        <v>1779701.7568999999</v>
      </c>
      <c r="T278" s="4">
        <v>5222555.1336000003</v>
      </c>
      <c r="U278" s="4">
        <v>3629024.4674999998</v>
      </c>
      <c r="V278" s="4">
        <v>36205905.740900002</v>
      </c>
      <c r="W278" s="6">
        <f t="shared" si="33"/>
        <v>173377106.8786</v>
      </c>
    </row>
    <row r="279" spans="1:23" ht="24.95" customHeight="1">
      <c r="A279" s="163">
        <v>14</v>
      </c>
      <c r="B279" s="159" t="s">
        <v>33</v>
      </c>
      <c r="C279" s="1">
        <v>1</v>
      </c>
      <c r="D279" s="4" t="s">
        <v>312</v>
      </c>
      <c r="E279" s="4">
        <v>146516163.3477</v>
      </c>
      <c r="F279" s="4">
        <v>0</v>
      </c>
      <c r="G279" s="4">
        <v>2020167.9613999999</v>
      </c>
      <c r="H279" s="4">
        <v>5928205.9572999999</v>
      </c>
      <c r="I279" s="4">
        <v>4119363.7821999998</v>
      </c>
      <c r="J279" s="4">
        <v>31922000.8594</v>
      </c>
      <c r="K279" s="5">
        <f t="shared" si="32"/>
        <v>190505901.90800002</v>
      </c>
      <c r="L279" s="7"/>
      <c r="M279" s="168"/>
      <c r="N279" s="160"/>
      <c r="O279" s="8">
        <v>24</v>
      </c>
      <c r="P279" s="4" t="s">
        <v>870</v>
      </c>
      <c r="Q279" s="4">
        <v>110498415.6487</v>
      </c>
      <c r="R279" s="4">
        <v>-2536017.62</v>
      </c>
      <c r="S279" s="4">
        <v>1523554.4938000001</v>
      </c>
      <c r="T279" s="4">
        <v>4470888.0641999999</v>
      </c>
      <c r="U279" s="4">
        <v>3106709.6011999999</v>
      </c>
      <c r="V279" s="4">
        <v>30188831.761700001</v>
      </c>
      <c r="W279" s="6">
        <f t="shared" si="33"/>
        <v>147252381.94959998</v>
      </c>
    </row>
    <row r="280" spans="1:23" ht="24.95" customHeight="1">
      <c r="A280" s="163"/>
      <c r="B280" s="160"/>
      <c r="C280" s="1">
        <v>2</v>
      </c>
      <c r="D280" s="4" t="s">
        <v>313</v>
      </c>
      <c r="E280" s="4">
        <v>123450397.3125</v>
      </c>
      <c r="F280" s="4">
        <v>0</v>
      </c>
      <c r="G280" s="4">
        <v>1702136.6910999999</v>
      </c>
      <c r="H280" s="4">
        <v>4994939.5619999999</v>
      </c>
      <c r="I280" s="4">
        <v>3470860.0331999999</v>
      </c>
      <c r="J280" s="4">
        <v>27963410.878600001</v>
      </c>
      <c r="K280" s="5">
        <f t="shared" si="32"/>
        <v>161581744.4774</v>
      </c>
      <c r="L280" s="7"/>
      <c r="M280" s="168"/>
      <c r="N280" s="160"/>
      <c r="O280" s="8">
        <v>25</v>
      </c>
      <c r="P280" s="4" t="s">
        <v>667</v>
      </c>
      <c r="Q280" s="4">
        <v>101116933.0262</v>
      </c>
      <c r="R280" s="4">
        <v>-2536017.62</v>
      </c>
      <c r="S280" s="4">
        <v>1394202.4128</v>
      </c>
      <c r="T280" s="4">
        <v>4091302.9051000001</v>
      </c>
      <c r="U280" s="4">
        <v>2842945.2571</v>
      </c>
      <c r="V280" s="4">
        <v>27999011.395500001</v>
      </c>
      <c r="W280" s="6">
        <f t="shared" si="33"/>
        <v>134908377.37669998</v>
      </c>
    </row>
    <row r="281" spans="1:23" ht="24.95" customHeight="1">
      <c r="A281" s="163"/>
      <c r="B281" s="160"/>
      <c r="C281" s="1">
        <v>3</v>
      </c>
      <c r="D281" s="4" t="s">
        <v>314</v>
      </c>
      <c r="E281" s="4">
        <v>167103197.17300001</v>
      </c>
      <c r="F281" s="4">
        <v>0</v>
      </c>
      <c r="G281" s="4">
        <v>2304022.4196000001</v>
      </c>
      <c r="H281" s="4">
        <v>6761180.1069</v>
      </c>
      <c r="I281" s="4">
        <v>4698176.9287</v>
      </c>
      <c r="J281" s="4">
        <v>36897356.806299999</v>
      </c>
      <c r="K281" s="5">
        <f t="shared" si="32"/>
        <v>217763933.43450004</v>
      </c>
      <c r="L281" s="7"/>
      <c r="M281" s="168"/>
      <c r="N281" s="160"/>
      <c r="O281" s="8">
        <v>26</v>
      </c>
      <c r="P281" s="4" t="s">
        <v>668</v>
      </c>
      <c r="Q281" s="4">
        <v>134036254.1358</v>
      </c>
      <c r="R281" s="4">
        <v>-2536017.62</v>
      </c>
      <c r="S281" s="4">
        <v>1848094.7091000001</v>
      </c>
      <c r="T281" s="4">
        <v>5423255.0328000002</v>
      </c>
      <c r="U281" s="4">
        <v>3768485.8665</v>
      </c>
      <c r="V281" s="4">
        <v>36452046.1963</v>
      </c>
      <c r="W281" s="6">
        <f t="shared" si="33"/>
        <v>178992118.32049999</v>
      </c>
    </row>
    <row r="282" spans="1:23" ht="24.95" customHeight="1">
      <c r="A282" s="163"/>
      <c r="B282" s="160"/>
      <c r="C282" s="1">
        <v>4</v>
      </c>
      <c r="D282" s="4" t="s">
        <v>315</v>
      </c>
      <c r="E282" s="4">
        <v>157083143.74630001</v>
      </c>
      <c r="F282" s="4">
        <v>0</v>
      </c>
      <c r="G282" s="4">
        <v>2165865.7108</v>
      </c>
      <c r="H282" s="4">
        <v>6355757.6671000002</v>
      </c>
      <c r="I282" s="4">
        <v>4416458.8968000002</v>
      </c>
      <c r="J282" s="4">
        <v>34793209.297799997</v>
      </c>
      <c r="K282" s="5">
        <f t="shared" si="32"/>
        <v>204814435.31880003</v>
      </c>
      <c r="L282" s="7"/>
      <c r="M282" s="168"/>
      <c r="N282" s="160"/>
      <c r="O282" s="8">
        <v>27</v>
      </c>
      <c r="P282" s="4" t="s">
        <v>871</v>
      </c>
      <c r="Q282" s="4">
        <v>146036245.15979999</v>
      </c>
      <c r="R282" s="4">
        <v>-2536017.62</v>
      </c>
      <c r="S282" s="4">
        <v>2013550.8393000001</v>
      </c>
      <c r="T282" s="4">
        <v>5908787.9368000003</v>
      </c>
      <c r="U282" s="4">
        <v>4105870.6797000002</v>
      </c>
      <c r="V282" s="4">
        <v>40282987.3068</v>
      </c>
      <c r="W282" s="6">
        <f t="shared" si="33"/>
        <v>195811424.30239999</v>
      </c>
    </row>
    <row r="283" spans="1:23" ht="24.95" customHeight="1">
      <c r="A283" s="163"/>
      <c r="B283" s="160"/>
      <c r="C283" s="1">
        <v>5</v>
      </c>
      <c r="D283" s="4" t="s">
        <v>316</v>
      </c>
      <c r="E283" s="4">
        <v>151881309.8836</v>
      </c>
      <c r="F283" s="4">
        <v>0</v>
      </c>
      <c r="G283" s="4">
        <v>2094142.7154000001</v>
      </c>
      <c r="H283" s="4">
        <v>6145285.7178999996</v>
      </c>
      <c r="I283" s="4">
        <v>4270207.1418000003</v>
      </c>
      <c r="J283" s="4">
        <v>31958199.792800002</v>
      </c>
      <c r="K283" s="5">
        <f t="shared" si="32"/>
        <v>196349145.25150001</v>
      </c>
      <c r="L283" s="7"/>
      <c r="M283" s="168"/>
      <c r="N283" s="160"/>
      <c r="O283" s="8">
        <v>28</v>
      </c>
      <c r="P283" s="4" t="s">
        <v>669</v>
      </c>
      <c r="Q283" s="4">
        <v>111849879.8871</v>
      </c>
      <c r="R283" s="4">
        <v>-2536017.62</v>
      </c>
      <c r="S283" s="4">
        <v>1542188.5112999999</v>
      </c>
      <c r="T283" s="4">
        <v>4525569.8015000001</v>
      </c>
      <c r="U283" s="4">
        <v>3144706.5888</v>
      </c>
      <c r="V283" s="4">
        <v>30411679.524900001</v>
      </c>
      <c r="W283" s="6">
        <f t="shared" si="33"/>
        <v>148938006.6936</v>
      </c>
    </row>
    <row r="284" spans="1:23" ht="24.95" customHeight="1">
      <c r="A284" s="163"/>
      <c r="B284" s="160"/>
      <c r="C284" s="1">
        <v>6</v>
      </c>
      <c r="D284" s="4" t="s">
        <v>317</v>
      </c>
      <c r="E284" s="4">
        <v>146029061.84529999</v>
      </c>
      <c r="F284" s="4">
        <v>0</v>
      </c>
      <c r="G284" s="4">
        <v>2013451.7956000001</v>
      </c>
      <c r="H284" s="4">
        <v>5908497.2920000004</v>
      </c>
      <c r="I284" s="4">
        <v>4105668.7178000002</v>
      </c>
      <c r="J284" s="4">
        <v>30175602.0627</v>
      </c>
      <c r="K284" s="5">
        <f t="shared" si="32"/>
        <v>188232281.71339998</v>
      </c>
      <c r="L284" s="7"/>
      <c r="M284" s="168"/>
      <c r="N284" s="160"/>
      <c r="O284" s="8">
        <v>29</v>
      </c>
      <c r="P284" s="4" t="s">
        <v>670</v>
      </c>
      <c r="Q284" s="4">
        <v>134512442.9129</v>
      </c>
      <c r="R284" s="4">
        <v>-2536017.62</v>
      </c>
      <c r="S284" s="4">
        <v>1854660.41</v>
      </c>
      <c r="T284" s="4">
        <v>5442522.1572000002</v>
      </c>
      <c r="U284" s="4">
        <v>3781874.1148999999</v>
      </c>
      <c r="V284" s="4">
        <v>33250253.6107</v>
      </c>
      <c r="W284" s="6">
        <f t="shared" si="33"/>
        <v>176305735.58570001</v>
      </c>
    </row>
    <row r="285" spans="1:23" ht="24.95" customHeight="1">
      <c r="A285" s="163"/>
      <c r="B285" s="160"/>
      <c r="C285" s="1">
        <v>7</v>
      </c>
      <c r="D285" s="4" t="s">
        <v>318</v>
      </c>
      <c r="E285" s="4">
        <v>147443486.97009999</v>
      </c>
      <c r="F285" s="4">
        <v>0</v>
      </c>
      <c r="G285" s="4">
        <v>2032953.9191999999</v>
      </c>
      <c r="H285" s="4">
        <v>5965726.4962999998</v>
      </c>
      <c r="I285" s="4">
        <v>4145435.8772999998</v>
      </c>
      <c r="J285" s="4">
        <v>32605048.305399999</v>
      </c>
      <c r="K285" s="5">
        <f t="shared" si="32"/>
        <v>192192651.56830001</v>
      </c>
      <c r="L285" s="7"/>
      <c r="M285" s="168"/>
      <c r="N285" s="160"/>
      <c r="O285" s="8">
        <v>30</v>
      </c>
      <c r="P285" s="4" t="s">
        <v>872</v>
      </c>
      <c r="Q285" s="4">
        <v>113573383.76620001</v>
      </c>
      <c r="R285" s="4">
        <v>-2536017.62</v>
      </c>
      <c r="S285" s="4">
        <v>1565952.2193</v>
      </c>
      <c r="T285" s="4">
        <v>4595304.6738999998</v>
      </c>
      <c r="U285" s="4">
        <v>3193163.6279000002</v>
      </c>
      <c r="V285" s="4">
        <v>31604277.661499999</v>
      </c>
      <c r="W285" s="6">
        <f t="shared" si="33"/>
        <v>151996064.32879999</v>
      </c>
    </row>
    <row r="286" spans="1:23" ht="24.95" customHeight="1">
      <c r="A286" s="163"/>
      <c r="B286" s="160"/>
      <c r="C286" s="1">
        <v>8</v>
      </c>
      <c r="D286" s="4" t="s">
        <v>319</v>
      </c>
      <c r="E286" s="4">
        <v>159580633.4569</v>
      </c>
      <c r="F286" s="4">
        <v>0</v>
      </c>
      <c r="G286" s="4">
        <v>2200301.1518000001</v>
      </c>
      <c r="H286" s="4">
        <v>6456808.8619999997</v>
      </c>
      <c r="I286" s="4">
        <v>4486676.8743000003</v>
      </c>
      <c r="J286" s="4">
        <v>35689209.722099997</v>
      </c>
      <c r="K286" s="5">
        <f t="shared" si="32"/>
        <v>208413630.06709999</v>
      </c>
      <c r="L286" s="7"/>
      <c r="M286" s="168"/>
      <c r="N286" s="160"/>
      <c r="O286" s="8">
        <v>31</v>
      </c>
      <c r="P286" s="4" t="s">
        <v>671</v>
      </c>
      <c r="Q286" s="4">
        <v>114069182.3286</v>
      </c>
      <c r="R286" s="4">
        <v>-2536017.62</v>
      </c>
      <c r="S286" s="4">
        <v>1572788.3004000001</v>
      </c>
      <c r="T286" s="4">
        <v>4615365.2319</v>
      </c>
      <c r="U286" s="4">
        <v>3207103.2138</v>
      </c>
      <c r="V286" s="4">
        <v>32365745.886799999</v>
      </c>
      <c r="W286" s="6">
        <f t="shared" si="33"/>
        <v>153294167.34150001</v>
      </c>
    </row>
    <row r="287" spans="1:23" ht="24.95" customHeight="1">
      <c r="A287" s="163"/>
      <c r="B287" s="160"/>
      <c r="C287" s="1">
        <v>9</v>
      </c>
      <c r="D287" s="4" t="s">
        <v>320</v>
      </c>
      <c r="E287" s="4">
        <v>145206622.6171</v>
      </c>
      <c r="F287" s="4">
        <v>0</v>
      </c>
      <c r="G287" s="4">
        <v>2002111.9861000001</v>
      </c>
      <c r="H287" s="4">
        <v>5875220.4914999995</v>
      </c>
      <c r="I287" s="4">
        <v>4082545.4917000001</v>
      </c>
      <c r="J287" s="4">
        <v>28799550.9274</v>
      </c>
      <c r="K287" s="5">
        <f t="shared" si="32"/>
        <v>185966051.51379997</v>
      </c>
      <c r="L287" s="7"/>
      <c r="M287" s="168"/>
      <c r="N287" s="160"/>
      <c r="O287" s="8">
        <v>32</v>
      </c>
      <c r="P287" s="4" t="s">
        <v>672</v>
      </c>
      <c r="Q287" s="4">
        <v>113515270.0794</v>
      </c>
      <c r="R287" s="4">
        <v>-2536017.62</v>
      </c>
      <c r="S287" s="4">
        <v>1565150.9465000001</v>
      </c>
      <c r="T287" s="4">
        <v>4592953.3299000002</v>
      </c>
      <c r="U287" s="4">
        <v>3191529.7371</v>
      </c>
      <c r="V287" s="4">
        <v>30767031.363299999</v>
      </c>
      <c r="W287" s="6">
        <f t="shared" si="33"/>
        <v>151095917.8362</v>
      </c>
    </row>
    <row r="288" spans="1:23" ht="24.95" customHeight="1">
      <c r="A288" s="163"/>
      <c r="B288" s="160"/>
      <c r="C288" s="1">
        <v>10</v>
      </c>
      <c r="D288" s="4" t="s">
        <v>321</v>
      </c>
      <c r="E288" s="4">
        <v>135792515.58320001</v>
      </c>
      <c r="F288" s="4">
        <v>0</v>
      </c>
      <c r="G288" s="4">
        <v>1872310.0791</v>
      </c>
      <c r="H288" s="4">
        <v>5494315.3126999997</v>
      </c>
      <c r="I288" s="4">
        <v>3817863.8983999998</v>
      </c>
      <c r="J288" s="4">
        <v>28866356.089699998</v>
      </c>
      <c r="K288" s="5">
        <f t="shared" si="32"/>
        <v>175843360.96310002</v>
      </c>
      <c r="L288" s="7"/>
      <c r="M288" s="169"/>
      <c r="N288" s="161"/>
      <c r="O288" s="8">
        <v>33</v>
      </c>
      <c r="P288" s="4" t="s">
        <v>673</v>
      </c>
      <c r="Q288" s="4">
        <v>130847878.6074</v>
      </c>
      <c r="R288" s="4">
        <v>-2536017.62</v>
      </c>
      <c r="S288" s="4">
        <v>1804133.3197999999</v>
      </c>
      <c r="T288" s="4">
        <v>5294249.8339</v>
      </c>
      <c r="U288" s="4">
        <v>3678843.3426000001</v>
      </c>
      <c r="V288" s="4">
        <v>32724293.556400001</v>
      </c>
      <c r="W288" s="6">
        <f t="shared" si="33"/>
        <v>171813381.04009998</v>
      </c>
    </row>
    <row r="289" spans="1:23" ht="24.95" customHeight="1">
      <c r="A289" s="163"/>
      <c r="B289" s="160"/>
      <c r="C289" s="1">
        <v>11</v>
      </c>
      <c r="D289" s="4" t="s">
        <v>322</v>
      </c>
      <c r="E289" s="4">
        <v>142165635.8743</v>
      </c>
      <c r="F289" s="4">
        <v>0</v>
      </c>
      <c r="G289" s="4">
        <v>1960182.7964999999</v>
      </c>
      <c r="H289" s="4">
        <v>5752178.8058000002</v>
      </c>
      <c r="I289" s="4">
        <v>3997046.8657</v>
      </c>
      <c r="J289" s="4">
        <v>28888419.6162</v>
      </c>
      <c r="K289" s="5">
        <f t="shared" si="32"/>
        <v>182763463.9585</v>
      </c>
      <c r="L289" s="7"/>
      <c r="M289" s="14"/>
      <c r="N289" s="164" t="s">
        <v>837</v>
      </c>
      <c r="O289" s="165"/>
      <c r="P289" s="166"/>
      <c r="Q289" s="10">
        <f>SUM(Q256:Q288)</f>
        <v>4222347766.7951999</v>
      </c>
      <c r="R289" s="10">
        <f t="shared" ref="R289:V289" si="35">SUM(R256:R288)</f>
        <v>-83688581.460000008</v>
      </c>
      <c r="S289" s="10">
        <f t="shared" si="35"/>
        <v>58217820.379599996</v>
      </c>
      <c r="T289" s="10">
        <f t="shared" si="35"/>
        <v>170840858.87240002</v>
      </c>
      <c r="U289" s="10">
        <f t="shared" si="35"/>
        <v>118713089.86540002</v>
      </c>
      <c r="V289" s="10">
        <f t="shared" si="35"/>
        <v>1135415670.9877999</v>
      </c>
      <c r="W289" s="6">
        <f t="shared" si="33"/>
        <v>5621846625.4404001</v>
      </c>
    </row>
    <row r="290" spans="1:23" ht="24.95" customHeight="1">
      <c r="A290" s="163"/>
      <c r="B290" s="160"/>
      <c r="C290" s="1">
        <v>12</v>
      </c>
      <c r="D290" s="4" t="s">
        <v>323</v>
      </c>
      <c r="E290" s="4">
        <v>138032866.17089999</v>
      </c>
      <c r="F290" s="4">
        <v>0</v>
      </c>
      <c r="G290" s="4">
        <v>1903200.0804000001</v>
      </c>
      <c r="H290" s="4">
        <v>5584962.3744000001</v>
      </c>
      <c r="I290" s="4">
        <v>3880852.3009000001</v>
      </c>
      <c r="J290" s="4">
        <v>28760647.829300001</v>
      </c>
      <c r="K290" s="5">
        <f t="shared" si="32"/>
        <v>178162528.75589997</v>
      </c>
      <c r="L290" s="7"/>
      <c r="M290" s="167">
        <v>31</v>
      </c>
      <c r="N290" s="159" t="s">
        <v>50</v>
      </c>
      <c r="O290" s="8">
        <v>1</v>
      </c>
      <c r="P290" s="4" t="s">
        <v>674</v>
      </c>
      <c r="Q290" s="4">
        <v>154346422.2744</v>
      </c>
      <c r="R290" s="4">
        <v>0</v>
      </c>
      <c r="S290" s="4">
        <v>2128131.7371999999</v>
      </c>
      <c r="T290" s="4">
        <v>6245026.8905999996</v>
      </c>
      <c r="U290" s="4">
        <v>4339514.8173000002</v>
      </c>
      <c r="V290" s="4">
        <v>29519565.9967</v>
      </c>
      <c r="W290" s="6">
        <f t="shared" si="33"/>
        <v>196578661.71619996</v>
      </c>
    </row>
    <row r="291" spans="1:23" ht="24.95" customHeight="1">
      <c r="A291" s="163"/>
      <c r="B291" s="160"/>
      <c r="C291" s="1">
        <v>13</v>
      </c>
      <c r="D291" s="4" t="s">
        <v>324</v>
      </c>
      <c r="E291" s="4">
        <v>178770618.84869999</v>
      </c>
      <c r="F291" s="4">
        <v>0</v>
      </c>
      <c r="G291" s="4">
        <v>2464893.0765999998</v>
      </c>
      <c r="H291" s="4">
        <v>7233256.8874000004</v>
      </c>
      <c r="I291" s="4">
        <v>5026211.4143000003</v>
      </c>
      <c r="J291" s="4">
        <v>38774538.846299998</v>
      </c>
      <c r="K291" s="5">
        <f t="shared" si="32"/>
        <v>232269519.07329997</v>
      </c>
      <c r="L291" s="7"/>
      <c r="M291" s="168"/>
      <c r="N291" s="160"/>
      <c r="O291" s="8">
        <v>2</v>
      </c>
      <c r="P291" s="4" t="s">
        <v>515</v>
      </c>
      <c r="Q291" s="4">
        <v>155697538.49349999</v>
      </c>
      <c r="R291" s="4">
        <v>0</v>
      </c>
      <c r="S291" s="4">
        <v>2146760.9563000002</v>
      </c>
      <c r="T291" s="4">
        <v>6299694.5466999998</v>
      </c>
      <c r="U291" s="4">
        <v>4377502.0202000001</v>
      </c>
      <c r="V291" s="4">
        <v>30231990.505800001</v>
      </c>
      <c r="W291" s="6">
        <f t="shared" si="33"/>
        <v>198753486.52250001</v>
      </c>
    </row>
    <row r="292" spans="1:23" ht="24.95" customHeight="1">
      <c r="A292" s="163"/>
      <c r="B292" s="160"/>
      <c r="C292" s="1">
        <v>14</v>
      </c>
      <c r="D292" s="4" t="s">
        <v>325</v>
      </c>
      <c r="E292" s="4">
        <v>122661790.39910001</v>
      </c>
      <c r="F292" s="4">
        <v>0</v>
      </c>
      <c r="G292" s="4">
        <v>1691263.3622999999</v>
      </c>
      <c r="H292" s="4">
        <v>4963031.6544000003</v>
      </c>
      <c r="I292" s="4">
        <v>3448688.0169000002</v>
      </c>
      <c r="J292" s="4">
        <v>27524844.5141</v>
      </c>
      <c r="K292" s="5">
        <f t="shared" si="32"/>
        <v>160289617.94679999</v>
      </c>
      <c r="L292" s="7"/>
      <c r="M292" s="168"/>
      <c r="N292" s="160"/>
      <c r="O292" s="8">
        <v>3</v>
      </c>
      <c r="P292" s="4" t="s">
        <v>675</v>
      </c>
      <c r="Q292" s="4">
        <v>155019069.5756</v>
      </c>
      <c r="R292" s="4">
        <v>0</v>
      </c>
      <c r="S292" s="4">
        <v>2137406.2124999999</v>
      </c>
      <c r="T292" s="4">
        <v>6272242.9441</v>
      </c>
      <c r="U292" s="4">
        <v>4358426.5800999999</v>
      </c>
      <c r="V292" s="4">
        <v>29715433.57</v>
      </c>
      <c r="W292" s="6">
        <f t="shared" si="33"/>
        <v>197502578.88229999</v>
      </c>
    </row>
    <row r="293" spans="1:23" ht="24.95" customHeight="1">
      <c r="A293" s="163"/>
      <c r="B293" s="160"/>
      <c r="C293" s="1">
        <v>15</v>
      </c>
      <c r="D293" s="4" t="s">
        <v>326</v>
      </c>
      <c r="E293" s="4">
        <v>135766765.33919999</v>
      </c>
      <c r="F293" s="4">
        <v>0</v>
      </c>
      <c r="G293" s="4">
        <v>1871955.0342000001</v>
      </c>
      <c r="H293" s="4">
        <v>5493273.4293999998</v>
      </c>
      <c r="I293" s="4">
        <v>3817139.9194999998</v>
      </c>
      <c r="J293" s="4">
        <v>30713239.192200001</v>
      </c>
      <c r="K293" s="5">
        <f t="shared" si="32"/>
        <v>177662372.9145</v>
      </c>
      <c r="L293" s="7"/>
      <c r="M293" s="168"/>
      <c r="N293" s="160"/>
      <c r="O293" s="8">
        <v>4</v>
      </c>
      <c r="P293" s="4" t="s">
        <v>676</v>
      </c>
      <c r="Q293" s="4">
        <v>117689317.57179999</v>
      </c>
      <c r="R293" s="4">
        <v>0</v>
      </c>
      <c r="S293" s="4">
        <v>1622702.8017</v>
      </c>
      <c r="T293" s="4">
        <v>4761839.9062999999</v>
      </c>
      <c r="U293" s="4">
        <v>3308884.8443</v>
      </c>
      <c r="V293" s="4">
        <v>24008908.335200001</v>
      </c>
      <c r="W293" s="6">
        <f t="shared" si="33"/>
        <v>151391653.45929998</v>
      </c>
    </row>
    <row r="294" spans="1:23" ht="24.95" customHeight="1">
      <c r="A294" s="163"/>
      <c r="B294" s="160"/>
      <c r="C294" s="1">
        <v>16</v>
      </c>
      <c r="D294" s="4" t="s">
        <v>327</v>
      </c>
      <c r="E294" s="4">
        <v>154161351.77149999</v>
      </c>
      <c r="F294" s="4">
        <v>0</v>
      </c>
      <c r="G294" s="4">
        <v>2125579.9811999998</v>
      </c>
      <c r="H294" s="4">
        <v>6237538.7335000001</v>
      </c>
      <c r="I294" s="4">
        <v>4334311.4819999998</v>
      </c>
      <c r="J294" s="4">
        <v>34126386.840499997</v>
      </c>
      <c r="K294" s="5">
        <f t="shared" si="32"/>
        <v>200985168.8087</v>
      </c>
      <c r="L294" s="7"/>
      <c r="M294" s="168"/>
      <c r="N294" s="160"/>
      <c r="O294" s="8">
        <v>5</v>
      </c>
      <c r="P294" s="4" t="s">
        <v>677</v>
      </c>
      <c r="Q294" s="4">
        <v>204763350.69389999</v>
      </c>
      <c r="R294" s="4">
        <v>0</v>
      </c>
      <c r="S294" s="4">
        <v>2823281.4134</v>
      </c>
      <c r="T294" s="4">
        <v>8284951.5554999998</v>
      </c>
      <c r="U294" s="4">
        <v>5757008.0426000003</v>
      </c>
      <c r="V294" s="4">
        <v>45132000.031199999</v>
      </c>
      <c r="W294" s="6">
        <f t="shared" si="33"/>
        <v>266760591.73659998</v>
      </c>
    </row>
    <row r="295" spans="1:23" ht="24.95" customHeight="1">
      <c r="A295" s="163"/>
      <c r="B295" s="161"/>
      <c r="C295" s="1">
        <v>17</v>
      </c>
      <c r="D295" s="4" t="s">
        <v>328</v>
      </c>
      <c r="E295" s="4">
        <v>127666905.3565</v>
      </c>
      <c r="F295" s="4">
        <v>0</v>
      </c>
      <c r="G295" s="4">
        <v>1760273.9933</v>
      </c>
      <c r="H295" s="4">
        <v>5165544.1392999999</v>
      </c>
      <c r="I295" s="4">
        <v>3589408.9367999998</v>
      </c>
      <c r="J295" s="4">
        <v>27395351.895</v>
      </c>
      <c r="K295" s="5">
        <f t="shared" si="32"/>
        <v>165577484.32090002</v>
      </c>
      <c r="L295" s="7"/>
      <c r="M295" s="168"/>
      <c r="N295" s="160"/>
      <c r="O295" s="8">
        <v>6</v>
      </c>
      <c r="P295" s="4" t="s">
        <v>678</v>
      </c>
      <c r="Q295" s="4">
        <v>177068201.5271</v>
      </c>
      <c r="R295" s="4">
        <v>0</v>
      </c>
      <c r="S295" s="4">
        <v>2441420.1105</v>
      </c>
      <c r="T295" s="4">
        <v>7164375.2004000004</v>
      </c>
      <c r="U295" s="4">
        <v>4978347.2326999996</v>
      </c>
      <c r="V295" s="4">
        <v>37598196.888700001</v>
      </c>
      <c r="W295" s="6">
        <f t="shared" si="33"/>
        <v>229250540.9594</v>
      </c>
    </row>
    <row r="296" spans="1:23" ht="24.95" customHeight="1">
      <c r="A296" s="1"/>
      <c r="B296" s="164" t="s">
        <v>821</v>
      </c>
      <c r="C296" s="165"/>
      <c r="D296" s="166"/>
      <c r="E296" s="10">
        <f>SUM(E279:E295)</f>
        <v>2479312465.6959</v>
      </c>
      <c r="F296" s="10">
        <f t="shared" ref="F296:K296" si="36">SUM(F279:F295)</f>
        <v>0</v>
      </c>
      <c r="G296" s="10">
        <f t="shared" si="36"/>
        <v>34184812.754600003</v>
      </c>
      <c r="H296" s="10">
        <f t="shared" si="36"/>
        <v>100315723.48989999</v>
      </c>
      <c r="I296" s="10">
        <f t="shared" si="36"/>
        <v>69706916.578300014</v>
      </c>
      <c r="J296" s="10">
        <f t="shared" si="36"/>
        <v>535853373.47579998</v>
      </c>
      <c r="K296" s="10">
        <f t="shared" si="36"/>
        <v>3219373291.9944997</v>
      </c>
      <c r="L296" s="7"/>
      <c r="M296" s="168"/>
      <c r="N296" s="160"/>
      <c r="O296" s="8">
        <v>7</v>
      </c>
      <c r="P296" s="4" t="s">
        <v>679</v>
      </c>
      <c r="Q296" s="4">
        <v>155438169.79629999</v>
      </c>
      <c r="R296" s="4">
        <v>0</v>
      </c>
      <c r="S296" s="4">
        <v>2143184.7752</v>
      </c>
      <c r="T296" s="4">
        <v>6289200.2023999998</v>
      </c>
      <c r="U296" s="4">
        <v>4370209.7598000001</v>
      </c>
      <c r="V296" s="4">
        <v>28943763.268399999</v>
      </c>
      <c r="W296" s="6">
        <f t="shared" si="33"/>
        <v>197184527.8021</v>
      </c>
    </row>
    <row r="297" spans="1:23" ht="24.95" customHeight="1">
      <c r="A297" s="163">
        <v>15</v>
      </c>
      <c r="B297" s="159" t="s">
        <v>34</v>
      </c>
      <c r="C297" s="1">
        <v>1</v>
      </c>
      <c r="D297" s="4" t="s">
        <v>329</v>
      </c>
      <c r="E297" s="4">
        <v>203694795.7182</v>
      </c>
      <c r="F297" s="4">
        <v>-4907596.13</v>
      </c>
      <c r="G297" s="4">
        <v>2808548.1548000001</v>
      </c>
      <c r="H297" s="4">
        <v>8241716.6397000002</v>
      </c>
      <c r="I297" s="4">
        <v>5726965.1683999998</v>
      </c>
      <c r="J297" s="4">
        <v>39686211.612300001</v>
      </c>
      <c r="K297" s="5">
        <f t="shared" si="32"/>
        <v>255250641.16339999</v>
      </c>
      <c r="L297" s="7"/>
      <c r="M297" s="168"/>
      <c r="N297" s="160"/>
      <c r="O297" s="8">
        <v>8</v>
      </c>
      <c r="P297" s="4" t="s">
        <v>680</v>
      </c>
      <c r="Q297" s="4">
        <v>137276978.1112</v>
      </c>
      <c r="R297" s="4">
        <v>0</v>
      </c>
      <c r="S297" s="4">
        <v>1892777.8798</v>
      </c>
      <c r="T297" s="4">
        <v>5554378.3077999996</v>
      </c>
      <c r="U297" s="4">
        <v>3859600.1889999998</v>
      </c>
      <c r="V297" s="4">
        <v>26210467.234999999</v>
      </c>
      <c r="W297" s="6">
        <f t="shared" si="33"/>
        <v>174794201.72280002</v>
      </c>
    </row>
    <row r="298" spans="1:23" ht="24.95" customHeight="1">
      <c r="A298" s="163"/>
      <c r="B298" s="160"/>
      <c r="C298" s="1">
        <v>2</v>
      </c>
      <c r="D298" s="4" t="s">
        <v>330</v>
      </c>
      <c r="E298" s="4">
        <v>147929779.64109999</v>
      </c>
      <c r="F298" s="4">
        <v>-4907596.13</v>
      </c>
      <c r="G298" s="4">
        <v>2039658.9328000001</v>
      </c>
      <c r="H298" s="4">
        <v>5985402.4354999997</v>
      </c>
      <c r="I298" s="4">
        <v>4159108.2009999999</v>
      </c>
      <c r="J298" s="4">
        <v>31985241.918299999</v>
      </c>
      <c r="K298" s="5">
        <f t="shared" si="32"/>
        <v>187191594.99869999</v>
      </c>
      <c r="L298" s="7"/>
      <c r="M298" s="168"/>
      <c r="N298" s="160"/>
      <c r="O298" s="8">
        <v>9</v>
      </c>
      <c r="P298" s="4" t="s">
        <v>681</v>
      </c>
      <c r="Q298" s="4">
        <v>140801663.82539999</v>
      </c>
      <c r="R298" s="4">
        <v>0</v>
      </c>
      <c r="S298" s="4">
        <v>1941376.3211000001</v>
      </c>
      <c r="T298" s="4">
        <v>5696990.9886999996</v>
      </c>
      <c r="U298" s="4">
        <v>3958698.2157999999</v>
      </c>
      <c r="V298" s="4">
        <v>27391634.129500002</v>
      </c>
      <c r="W298" s="6">
        <f t="shared" si="33"/>
        <v>179790363.48049998</v>
      </c>
    </row>
    <row r="299" spans="1:23" ht="24.95" customHeight="1">
      <c r="A299" s="163"/>
      <c r="B299" s="160"/>
      <c r="C299" s="1">
        <v>3</v>
      </c>
      <c r="D299" s="4" t="s">
        <v>846</v>
      </c>
      <c r="E299" s="4">
        <v>148888073.07300001</v>
      </c>
      <c r="F299" s="4">
        <v>-4907596.13</v>
      </c>
      <c r="G299" s="4">
        <v>2052871.9029000001</v>
      </c>
      <c r="H299" s="4">
        <v>6024176.0471999999</v>
      </c>
      <c r="I299" s="4">
        <v>4186051.0254000002</v>
      </c>
      <c r="J299" s="4">
        <v>31345768.400600001</v>
      </c>
      <c r="K299" s="5">
        <f t="shared" si="32"/>
        <v>187589344.31910002</v>
      </c>
      <c r="L299" s="7"/>
      <c r="M299" s="168"/>
      <c r="N299" s="160"/>
      <c r="O299" s="8">
        <v>10</v>
      </c>
      <c r="P299" s="4" t="s">
        <v>682</v>
      </c>
      <c r="Q299" s="4">
        <v>133570783.5484</v>
      </c>
      <c r="R299" s="4">
        <v>0</v>
      </c>
      <c r="S299" s="4">
        <v>1841676.7908000001</v>
      </c>
      <c r="T299" s="4">
        <v>5404421.5782000003</v>
      </c>
      <c r="U299" s="4">
        <v>3755398.9643999999</v>
      </c>
      <c r="V299" s="4">
        <v>25281279.333500002</v>
      </c>
      <c r="W299" s="6">
        <f t="shared" si="33"/>
        <v>169853560.21529999</v>
      </c>
    </row>
    <row r="300" spans="1:23" ht="24.95" customHeight="1">
      <c r="A300" s="163"/>
      <c r="B300" s="160"/>
      <c r="C300" s="1">
        <v>4</v>
      </c>
      <c r="D300" s="4" t="s">
        <v>331</v>
      </c>
      <c r="E300" s="4">
        <v>162233646.33419999</v>
      </c>
      <c r="F300" s="4">
        <v>-4907596.13</v>
      </c>
      <c r="G300" s="4">
        <v>2236880.9495000001</v>
      </c>
      <c r="H300" s="4">
        <v>6564152.6962000001</v>
      </c>
      <c r="I300" s="4">
        <v>4561267.4512</v>
      </c>
      <c r="J300" s="4">
        <v>31655886.936900001</v>
      </c>
      <c r="K300" s="5">
        <f t="shared" si="32"/>
        <v>202344238.23800001</v>
      </c>
      <c r="L300" s="7"/>
      <c r="M300" s="168"/>
      <c r="N300" s="160"/>
      <c r="O300" s="8">
        <v>11</v>
      </c>
      <c r="P300" s="4" t="s">
        <v>683</v>
      </c>
      <c r="Q300" s="4">
        <v>184545360.58230001</v>
      </c>
      <c r="R300" s="4">
        <v>0</v>
      </c>
      <c r="S300" s="4">
        <v>2544515.3377999999</v>
      </c>
      <c r="T300" s="4">
        <v>7466909.3224999998</v>
      </c>
      <c r="U300" s="4">
        <v>5188570.7159000002</v>
      </c>
      <c r="V300" s="4">
        <v>36873910.929399997</v>
      </c>
      <c r="W300" s="6">
        <f t="shared" si="33"/>
        <v>236619266.88789999</v>
      </c>
    </row>
    <row r="301" spans="1:23" ht="24.95" customHeight="1">
      <c r="A301" s="163"/>
      <c r="B301" s="160"/>
      <c r="C301" s="1">
        <v>5</v>
      </c>
      <c r="D301" s="4" t="s">
        <v>332</v>
      </c>
      <c r="E301" s="4">
        <v>157794424.0165</v>
      </c>
      <c r="F301" s="4">
        <v>-4907596.13</v>
      </c>
      <c r="G301" s="4">
        <v>2175672.8582000001</v>
      </c>
      <c r="H301" s="4">
        <v>6384536.8531999998</v>
      </c>
      <c r="I301" s="4">
        <v>4436456.8417999996</v>
      </c>
      <c r="J301" s="4">
        <v>33431847.171599999</v>
      </c>
      <c r="K301" s="5">
        <f t="shared" si="32"/>
        <v>199315341.61129999</v>
      </c>
      <c r="L301" s="7"/>
      <c r="M301" s="168"/>
      <c r="N301" s="160"/>
      <c r="O301" s="8">
        <v>12</v>
      </c>
      <c r="P301" s="4" t="s">
        <v>684</v>
      </c>
      <c r="Q301" s="4">
        <v>124245594.99339999</v>
      </c>
      <c r="R301" s="4">
        <v>0</v>
      </c>
      <c r="S301" s="4">
        <v>1713100.8936000001</v>
      </c>
      <c r="T301" s="4">
        <v>5027114.1393999998</v>
      </c>
      <c r="U301" s="4">
        <v>3493217.3517</v>
      </c>
      <c r="V301" s="4">
        <v>24734669.293499999</v>
      </c>
      <c r="W301" s="6">
        <f t="shared" si="33"/>
        <v>159213696.67160001</v>
      </c>
    </row>
    <row r="302" spans="1:23" ht="24.95" customHeight="1">
      <c r="A302" s="163"/>
      <c r="B302" s="160"/>
      <c r="C302" s="1">
        <v>6</v>
      </c>
      <c r="D302" s="4" t="s">
        <v>34</v>
      </c>
      <c r="E302" s="4">
        <v>171818083.2811</v>
      </c>
      <c r="F302" s="4">
        <v>-4907596.13</v>
      </c>
      <c r="G302" s="4">
        <v>2369031.3689999999</v>
      </c>
      <c r="H302" s="4">
        <v>6951949.6116000004</v>
      </c>
      <c r="I302" s="4">
        <v>4830737.9419</v>
      </c>
      <c r="J302" s="4">
        <v>35393165.611900002</v>
      </c>
      <c r="K302" s="5">
        <f t="shared" si="32"/>
        <v>216455371.6855</v>
      </c>
      <c r="L302" s="7"/>
      <c r="M302" s="168"/>
      <c r="N302" s="160"/>
      <c r="O302" s="8">
        <v>13</v>
      </c>
      <c r="P302" s="4" t="s">
        <v>685</v>
      </c>
      <c r="Q302" s="4">
        <v>165870273.51949999</v>
      </c>
      <c r="R302" s="4">
        <v>0</v>
      </c>
      <c r="S302" s="4">
        <v>2287022.8421</v>
      </c>
      <c r="T302" s="4">
        <v>6711294.6528000003</v>
      </c>
      <c r="U302" s="4">
        <v>4663512.7597000003</v>
      </c>
      <c r="V302" s="4">
        <v>30528588.2181</v>
      </c>
      <c r="W302" s="6">
        <f t="shared" si="33"/>
        <v>210060691.99219999</v>
      </c>
    </row>
    <row r="303" spans="1:23" ht="24.95" customHeight="1">
      <c r="A303" s="163"/>
      <c r="B303" s="160"/>
      <c r="C303" s="1">
        <v>7</v>
      </c>
      <c r="D303" s="4" t="s">
        <v>333</v>
      </c>
      <c r="E303" s="4">
        <v>134721254.5271</v>
      </c>
      <c r="F303" s="4">
        <v>-4907596.13</v>
      </c>
      <c r="G303" s="4">
        <v>1857539.5090000001</v>
      </c>
      <c r="H303" s="4">
        <v>5450970.9060000004</v>
      </c>
      <c r="I303" s="4">
        <v>3787744.9416</v>
      </c>
      <c r="J303" s="4">
        <v>28129102.908599999</v>
      </c>
      <c r="K303" s="5">
        <f t="shared" si="32"/>
        <v>169039016.66229999</v>
      </c>
      <c r="L303" s="7"/>
      <c r="M303" s="168"/>
      <c r="N303" s="160"/>
      <c r="O303" s="8">
        <v>14</v>
      </c>
      <c r="P303" s="4" t="s">
        <v>686</v>
      </c>
      <c r="Q303" s="4">
        <v>165630370.25119999</v>
      </c>
      <c r="R303" s="4">
        <v>0</v>
      </c>
      <c r="S303" s="4">
        <v>2283715.0507999999</v>
      </c>
      <c r="T303" s="4">
        <v>6701587.9013</v>
      </c>
      <c r="U303" s="4">
        <v>4656767.7779999999</v>
      </c>
      <c r="V303" s="4">
        <v>30850875.495999999</v>
      </c>
      <c r="W303" s="6">
        <f t="shared" si="33"/>
        <v>210123316.47729999</v>
      </c>
    </row>
    <row r="304" spans="1:23" ht="24.95" customHeight="1">
      <c r="A304" s="163"/>
      <c r="B304" s="160"/>
      <c r="C304" s="1">
        <v>8</v>
      </c>
      <c r="D304" s="4" t="s">
        <v>334</v>
      </c>
      <c r="E304" s="4">
        <v>144513361.33399999</v>
      </c>
      <c r="F304" s="4">
        <v>-4907596.13</v>
      </c>
      <c r="G304" s="4">
        <v>1992553.2849000001</v>
      </c>
      <c r="H304" s="4">
        <v>5847170.3735999996</v>
      </c>
      <c r="I304" s="4">
        <v>4063054.1581000001</v>
      </c>
      <c r="J304" s="4">
        <v>30925024.940499999</v>
      </c>
      <c r="K304" s="5">
        <f t="shared" si="32"/>
        <v>182433567.96110001</v>
      </c>
      <c r="L304" s="7"/>
      <c r="M304" s="168"/>
      <c r="N304" s="160"/>
      <c r="O304" s="8">
        <v>15</v>
      </c>
      <c r="P304" s="4" t="s">
        <v>687</v>
      </c>
      <c r="Q304" s="4">
        <v>130893751.04090001</v>
      </c>
      <c r="R304" s="4">
        <v>0</v>
      </c>
      <c r="S304" s="4">
        <v>1804765.8099</v>
      </c>
      <c r="T304" s="4">
        <v>5296105.8832999999</v>
      </c>
      <c r="U304" s="4">
        <v>3680133.0654000002</v>
      </c>
      <c r="V304" s="4">
        <v>26833224.097600002</v>
      </c>
      <c r="W304" s="6">
        <f t="shared" si="33"/>
        <v>168507979.89710003</v>
      </c>
    </row>
    <row r="305" spans="1:23" ht="24.95" customHeight="1">
      <c r="A305" s="163"/>
      <c r="B305" s="160"/>
      <c r="C305" s="1">
        <v>9</v>
      </c>
      <c r="D305" s="4" t="s">
        <v>335</v>
      </c>
      <c r="E305" s="4">
        <v>131750306.765</v>
      </c>
      <c r="F305" s="4">
        <v>-4907596.13</v>
      </c>
      <c r="G305" s="4">
        <v>1816576.0183000001</v>
      </c>
      <c r="H305" s="4">
        <v>5330763.0749000004</v>
      </c>
      <c r="I305" s="4">
        <v>3704215.4911000002</v>
      </c>
      <c r="J305" s="4">
        <v>27414957.567299999</v>
      </c>
      <c r="K305" s="5">
        <f t="shared" si="32"/>
        <v>165109222.78659999</v>
      </c>
      <c r="L305" s="7"/>
      <c r="M305" s="168"/>
      <c r="N305" s="160"/>
      <c r="O305" s="8">
        <v>16</v>
      </c>
      <c r="P305" s="4" t="s">
        <v>688</v>
      </c>
      <c r="Q305" s="4">
        <v>166782412.73370001</v>
      </c>
      <c r="R305" s="4">
        <v>0</v>
      </c>
      <c r="S305" s="4">
        <v>2299599.4369000001</v>
      </c>
      <c r="T305" s="4">
        <v>6748200.8139000004</v>
      </c>
      <c r="U305" s="4">
        <v>4689157.9386999998</v>
      </c>
      <c r="V305" s="4">
        <v>31532325.026500002</v>
      </c>
      <c r="W305" s="6">
        <f t="shared" si="33"/>
        <v>212051695.9497</v>
      </c>
    </row>
    <row r="306" spans="1:23" ht="24.95" customHeight="1">
      <c r="A306" s="163"/>
      <c r="B306" s="160"/>
      <c r="C306" s="1">
        <v>10</v>
      </c>
      <c r="D306" s="4" t="s">
        <v>336</v>
      </c>
      <c r="E306" s="4">
        <v>124948487.20469999</v>
      </c>
      <c r="F306" s="4">
        <v>-4907596.13</v>
      </c>
      <c r="G306" s="4">
        <v>1722792.3862999999</v>
      </c>
      <c r="H306" s="4">
        <v>5055553.9353999998</v>
      </c>
      <c r="I306" s="4">
        <v>3512979.4629000002</v>
      </c>
      <c r="J306" s="4">
        <v>28234503.877599999</v>
      </c>
      <c r="K306" s="5">
        <f t="shared" si="32"/>
        <v>158566720.73689997</v>
      </c>
      <c r="L306" s="7"/>
      <c r="M306" s="169"/>
      <c r="N306" s="161"/>
      <c r="O306" s="8">
        <v>17</v>
      </c>
      <c r="P306" s="4" t="s">
        <v>689</v>
      </c>
      <c r="Q306" s="4">
        <v>177207055.97240001</v>
      </c>
      <c r="R306" s="4">
        <v>0</v>
      </c>
      <c r="S306" s="4">
        <v>2443334.6384999999</v>
      </c>
      <c r="T306" s="4">
        <v>7169993.4047999997</v>
      </c>
      <c r="U306" s="4">
        <v>4982251.1840000004</v>
      </c>
      <c r="V306" s="4">
        <v>28686621.778900001</v>
      </c>
      <c r="W306" s="6">
        <f t="shared" si="33"/>
        <v>220489256.9786</v>
      </c>
    </row>
    <row r="307" spans="1:23" ht="24.95" customHeight="1">
      <c r="A307" s="163"/>
      <c r="B307" s="161"/>
      <c r="C307" s="1">
        <v>11</v>
      </c>
      <c r="D307" s="4" t="s">
        <v>337</v>
      </c>
      <c r="E307" s="4">
        <v>170534421.2177</v>
      </c>
      <c r="F307" s="4">
        <v>-4907596.13</v>
      </c>
      <c r="G307" s="4">
        <v>2351332.2093000002</v>
      </c>
      <c r="H307" s="4">
        <v>6900011.2253</v>
      </c>
      <c r="I307" s="4">
        <v>4794647.2411000002</v>
      </c>
      <c r="J307" s="4">
        <v>34609449.485200003</v>
      </c>
      <c r="K307" s="5">
        <f t="shared" si="32"/>
        <v>214282265.24860007</v>
      </c>
      <c r="L307" s="7"/>
      <c r="M307" s="14"/>
      <c r="N307" s="164" t="s">
        <v>838</v>
      </c>
      <c r="O307" s="165"/>
      <c r="P307" s="166"/>
      <c r="Q307" s="10">
        <f>SUM(Q290:Q306)</f>
        <v>2646846314.5110006</v>
      </c>
      <c r="R307" s="10">
        <f t="shared" ref="R307:V307" si="37">SUM(R290:R306)</f>
        <v>0</v>
      </c>
      <c r="S307" s="10">
        <f t="shared" si="37"/>
        <v>36494773.008100003</v>
      </c>
      <c r="T307" s="10">
        <f t="shared" si="37"/>
        <v>107094328.2387</v>
      </c>
      <c r="U307" s="10">
        <f t="shared" si="37"/>
        <v>74417201.459600002</v>
      </c>
      <c r="V307" s="10">
        <f t="shared" si="37"/>
        <v>514073454.134</v>
      </c>
      <c r="W307" s="6">
        <f t="shared" si="33"/>
        <v>3378926071.3514004</v>
      </c>
    </row>
    <row r="308" spans="1:23" ht="24.95" customHeight="1">
      <c r="A308" s="1"/>
      <c r="B308" s="164" t="s">
        <v>822</v>
      </c>
      <c r="C308" s="165"/>
      <c r="D308" s="166"/>
      <c r="E308" s="10">
        <f>SUM(E297:E307)</f>
        <v>1698826633.1126001</v>
      </c>
      <c r="F308" s="10">
        <f t="shared" ref="F308:K308" si="38">SUM(F297:F307)</f>
        <v>-53983557.430000007</v>
      </c>
      <c r="G308" s="10">
        <f t="shared" si="38"/>
        <v>23423457.575000003</v>
      </c>
      <c r="H308" s="10">
        <f t="shared" si="38"/>
        <v>68736403.798600003</v>
      </c>
      <c r="I308" s="10">
        <f t="shared" si="38"/>
        <v>47763227.924499996</v>
      </c>
      <c r="J308" s="10">
        <f t="shared" si="38"/>
        <v>352811160.43079996</v>
      </c>
      <c r="K308" s="10">
        <f t="shared" si="38"/>
        <v>2137577325.4115</v>
      </c>
      <c r="L308" s="7"/>
      <c r="M308" s="167">
        <v>32</v>
      </c>
      <c r="N308" s="159" t="s">
        <v>51</v>
      </c>
      <c r="O308" s="8">
        <v>1</v>
      </c>
      <c r="P308" s="4" t="s">
        <v>690</v>
      </c>
      <c r="Q308" s="4">
        <v>117905879.4744</v>
      </c>
      <c r="R308" s="4">
        <v>0</v>
      </c>
      <c r="S308" s="4">
        <v>1625688.7618</v>
      </c>
      <c r="T308" s="4">
        <v>4770602.2402999997</v>
      </c>
      <c r="U308" s="4">
        <v>3314973.5737000001</v>
      </c>
      <c r="V308" s="4">
        <v>35227909.584399998</v>
      </c>
      <c r="W308" s="6">
        <f t="shared" si="33"/>
        <v>162845053.63459998</v>
      </c>
    </row>
    <row r="309" spans="1:23" ht="24.95" customHeight="1">
      <c r="A309" s="163">
        <v>16</v>
      </c>
      <c r="B309" s="159" t="s">
        <v>35</v>
      </c>
      <c r="C309" s="1">
        <v>1</v>
      </c>
      <c r="D309" s="4" t="s">
        <v>338</v>
      </c>
      <c r="E309" s="4">
        <v>133306104.7982</v>
      </c>
      <c r="F309" s="4">
        <v>0</v>
      </c>
      <c r="G309" s="4">
        <v>1838027.3944999999</v>
      </c>
      <c r="H309" s="4">
        <v>5393712.3833999997</v>
      </c>
      <c r="I309" s="4">
        <v>3747957.4095999999</v>
      </c>
      <c r="J309" s="4">
        <v>31348291.9047</v>
      </c>
      <c r="K309" s="5">
        <f t="shared" si="32"/>
        <v>175634093.89039999</v>
      </c>
      <c r="L309" s="7"/>
      <c r="M309" s="168"/>
      <c r="N309" s="160"/>
      <c r="O309" s="8">
        <v>2</v>
      </c>
      <c r="P309" s="4" t="s">
        <v>691</v>
      </c>
      <c r="Q309" s="4">
        <v>147314239.53420001</v>
      </c>
      <c r="R309" s="4">
        <v>0</v>
      </c>
      <c r="S309" s="4">
        <v>2031171.8528</v>
      </c>
      <c r="T309" s="4">
        <v>5960497.0022</v>
      </c>
      <c r="U309" s="4">
        <v>4141802.031</v>
      </c>
      <c r="V309" s="4">
        <v>40309158.166699998</v>
      </c>
      <c r="W309" s="6">
        <f t="shared" si="33"/>
        <v>199756868.58690003</v>
      </c>
    </row>
    <row r="310" spans="1:23" ht="24.95" customHeight="1">
      <c r="A310" s="163"/>
      <c r="B310" s="160"/>
      <c r="C310" s="1">
        <v>2</v>
      </c>
      <c r="D310" s="4" t="s">
        <v>339</v>
      </c>
      <c r="E310" s="4">
        <v>125447764.0949</v>
      </c>
      <c r="F310" s="4">
        <v>0</v>
      </c>
      <c r="G310" s="4">
        <v>1729676.4265999999</v>
      </c>
      <c r="H310" s="4">
        <v>5075755.2302999999</v>
      </c>
      <c r="I310" s="4">
        <v>3527016.8435</v>
      </c>
      <c r="J310" s="4">
        <v>29827199.2027</v>
      </c>
      <c r="K310" s="5">
        <f t="shared" si="32"/>
        <v>165607411.79799998</v>
      </c>
      <c r="L310" s="7"/>
      <c r="M310" s="168"/>
      <c r="N310" s="160"/>
      <c r="O310" s="8">
        <v>3</v>
      </c>
      <c r="P310" s="4" t="s">
        <v>692</v>
      </c>
      <c r="Q310" s="4">
        <v>135707314.89070001</v>
      </c>
      <c r="R310" s="4">
        <v>0</v>
      </c>
      <c r="S310" s="4">
        <v>1871135.3300999999</v>
      </c>
      <c r="T310" s="4">
        <v>5490867.9984999998</v>
      </c>
      <c r="U310" s="4">
        <v>3815468.4449999998</v>
      </c>
      <c r="V310" s="4">
        <v>34567786.080899999</v>
      </c>
      <c r="W310" s="6">
        <f t="shared" si="33"/>
        <v>181452572.74519998</v>
      </c>
    </row>
    <row r="311" spans="1:23" ht="24.95" customHeight="1">
      <c r="A311" s="163"/>
      <c r="B311" s="160"/>
      <c r="C311" s="1">
        <v>3</v>
      </c>
      <c r="D311" s="4" t="s">
        <v>340</v>
      </c>
      <c r="E311" s="4">
        <v>115247553.43009999</v>
      </c>
      <c r="F311" s="4">
        <v>0</v>
      </c>
      <c r="G311" s="4">
        <v>1589035.706</v>
      </c>
      <c r="H311" s="4">
        <v>4663043.4294999996</v>
      </c>
      <c r="I311" s="4">
        <v>3240233.6146999998</v>
      </c>
      <c r="J311" s="4">
        <v>27370649.853700001</v>
      </c>
      <c r="K311" s="5">
        <f t="shared" si="32"/>
        <v>152110516.03400001</v>
      </c>
      <c r="L311" s="7"/>
      <c r="M311" s="168"/>
      <c r="N311" s="160"/>
      <c r="O311" s="8">
        <v>4</v>
      </c>
      <c r="P311" s="4" t="s">
        <v>693</v>
      </c>
      <c r="Q311" s="4">
        <v>144864839.5966</v>
      </c>
      <c r="R311" s="4">
        <v>0</v>
      </c>
      <c r="S311" s="4">
        <v>1997399.4746000001</v>
      </c>
      <c r="T311" s="4">
        <v>5861391.5727000004</v>
      </c>
      <c r="U311" s="4">
        <v>4072936.1178000001</v>
      </c>
      <c r="V311" s="4">
        <v>37948176.460100003</v>
      </c>
      <c r="W311" s="6">
        <f t="shared" si="33"/>
        <v>194744743.22179997</v>
      </c>
    </row>
    <row r="312" spans="1:23" ht="24.95" customHeight="1">
      <c r="A312" s="163"/>
      <c r="B312" s="160"/>
      <c r="C312" s="1">
        <v>4</v>
      </c>
      <c r="D312" s="4" t="s">
        <v>341</v>
      </c>
      <c r="E312" s="4">
        <v>122574663.42129999</v>
      </c>
      <c r="F312" s="4">
        <v>0</v>
      </c>
      <c r="G312" s="4">
        <v>1690062.0537</v>
      </c>
      <c r="H312" s="4">
        <v>4959506.4006000003</v>
      </c>
      <c r="I312" s="4">
        <v>3446238.4051999999</v>
      </c>
      <c r="J312" s="4">
        <v>29500917.135899998</v>
      </c>
      <c r="K312" s="5">
        <f t="shared" si="32"/>
        <v>162171387.41670001</v>
      </c>
      <c r="L312" s="7"/>
      <c r="M312" s="168"/>
      <c r="N312" s="160"/>
      <c r="O312" s="8">
        <v>5</v>
      </c>
      <c r="P312" s="4" t="s">
        <v>694</v>
      </c>
      <c r="Q312" s="4">
        <v>134470813.67519999</v>
      </c>
      <c r="R312" s="4">
        <v>0</v>
      </c>
      <c r="S312" s="4">
        <v>1854086.4251999999</v>
      </c>
      <c r="T312" s="4">
        <v>5440837.7922</v>
      </c>
      <c r="U312" s="4">
        <v>3780703.6913999999</v>
      </c>
      <c r="V312" s="4">
        <v>38506893.783500001</v>
      </c>
      <c r="W312" s="6">
        <f t="shared" si="33"/>
        <v>184053335.36749995</v>
      </c>
    </row>
    <row r="313" spans="1:23" ht="24.95" customHeight="1">
      <c r="A313" s="163"/>
      <c r="B313" s="160"/>
      <c r="C313" s="1">
        <v>5</v>
      </c>
      <c r="D313" s="4" t="s">
        <v>342</v>
      </c>
      <c r="E313" s="4">
        <v>131437584.9425</v>
      </c>
      <c r="F313" s="4">
        <v>0</v>
      </c>
      <c r="G313" s="4">
        <v>1812264.2032000001</v>
      </c>
      <c r="H313" s="4">
        <v>5318110.0042000003</v>
      </c>
      <c r="I313" s="4">
        <v>3695423.1850999999</v>
      </c>
      <c r="J313" s="4">
        <v>29059216.398600001</v>
      </c>
      <c r="K313" s="5">
        <f t="shared" si="32"/>
        <v>171322598.73359999</v>
      </c>
      <c r="L313" s="7"/>
      <c r="M313" s="168"/>
      <c r="N313" s="160"/>
      <c r="O313" s="8">
        <v>6</v>
      </c>
      <c r="P313" s="4" t="s">
        <v>695</v>
      </c>
      <c r="Q313" s="4">
        <v>134448343.8272</v>
      </c>
      <c r="R313" s="4">
        <v>0</v>
      </c>
      <c r="S313" s="4">
        <v>1853776.6105</v>
      </c>
      <c r="T313" s="4">
        <v>5439928.6372999996</v>
      </c>
      <c r="U313" s="4">
        <v>3780071.9421000001</v>
      </c>
      <c r="V313" s="4">
        <v>38215458.567599997</v>
      </c>
      <c r="W313" s="6">
        <f t="shared" si="33"/>
        <v>183737579.58469999</v>
      </c>
    </row>
    <row r="314" spans="1:23" ht="24.95" customHeight="1">
      <c r="A314" s="163"/>
      <c r="B314" s="160"/>
      <c r="C314" s="1">
        <v>6</v>
      </c>
      <c r="D314" s="4" t="s">
        <v>343</v>
      </c>
      <c r="E314" s="4">
        <v>131877700.1767</v>
      </c>
      <c r="F314" s="4">
        <v>0</v>
      </c>
      <c r="G314" s="4">
        <v>1818332.5214</v>
      </c>
      <c r="H314" s="4">
        <v>5335917.5531000001</v>
      </c>
      <c r="I314" s="4">
        <v>3707797.2107000002</v>
      </c>
      <c r="J314" s="4">
        <v>29149744.461199999</v>
      </c>
      <c r="K314" s="5">
        <f t="shared" si="32"/>
        <v>171889491.92309999</v>
      </c>
      <c r="L314" s="7"/>
      <c r="M314" s="168"/>
      <c r="N314" s="160"/>
      <c r="O314" s="8">
        <v>7</v>
      </c>
      <c r="P314" s="4" t="s">
        <v>696</v>
      </c>
      <c r="Q314" s="4">
        <v>145711240.12439999</v>
      </c>
      <c r="R314" s="4">
        <v>0</v>
      </c>
      <c r="S314" s="4">
        <v>2009069.6629999999</v>
      </c>
      <c r="T314" s="4">
        <v>5895637.8738000002</v>
      </c>
      <c r="U314" s="4">
        <v>4096733.0260000001</v>
      </c>
      <c r="V314" s="4">
        <v>40330545.652000003</v>
      </c>
      <c r="W314" s="6">
        <f t="shared" si="33"/>
        <v>198043226.33919999</v>
      </c>
    </row>
    <row r="315" spans="1:23" ht="24.95" customHeight="1">
      <c r="A315" s="163"/>
      <c r="B315" s="160"/>
      <c r="C315" s="1">
        <v>7</v>
      </c>
      <c r="D315" s="4" t="s">
        <v>344</v>
      </c>
      <c r="E315" s="4">
        <v>118037497.16509999</v>
      </c>
      <c r="F315" s="4">
        <v>0</v>
      </c>
      <c r="G315" s="4">
        <v>1627503.5093</v>
      </c>
      <c r="H315" s="4">
        <v>4775927.6376</v>
      </c>
      <c r="I315" s="4">
        <v>3318674.0606</v>
      </c>
      <c r="J315" s="4">
        <v>26744574.2434</v>
      </c>
      <c r="K315" s="5">
        <f t="shared" si="32"/>
        <v>154504176.616</v>
      </c>
      <c r="L315" s="7"/>
      <c r="M315" s="168"/>
      <c r="N315" s="160"/>
      <c r="O315" s="8">
        <v>8</v>
      </c>
      <c r="P315" s="4" t="s">
        <v>697</v>
      </c>
      <c r="Q315" s="4">
        <v>141166628.74739999</v>
      </c>
      <c r="R315" s="4">
        <v>0</v>
      </c>
      <c r="S315" s="4">
        <v>1946408.4650999999</v>
      </c>
      <c r="T315" s="4">
        <v>5711757.8729999997</v>
      </c>
      <c r="U315" s="4">
        <v>3968959.3585999999</v>
      </c>
      <c r="V315" s="4">
        <v>36711328.354000002</v>
      </c>
      <c r="W315" s="6">
        <f t="shared" si="33"/>
        <v>189505082.79809996</v>
      </c>
    </row>
    <row r="316" spans="1:23" ht="24.95" customHeight="1">
      <c r="A316" s="163"/>
      <c r="B316" s="160"/>
      <c r="C316" s="1">
        <v>8</v>
      </c>
      <c r="D316" s="4" t="s">
        <v>345</v>
      </c>
      <c r="E316" s="4">
        <v>125026156.1886</v>
      </c>
      <c r="F316" s="4">
        <v>0</v>
      </c>
      <c r="G316" s="4">
        <v>1723863.2879000001</v>
      </c>
      <c r="H316" s="4">
        <v>5058696.5082999999</v>
      </c>
      <c r="I316" s="4">
        <v>3515163.1592000001</v>
      </c>
      <c r="J316" s="4">
        <v>28500560.533500001</v>
      </c>
      <c r="K316" s="5">
        <f t="shared" si="32"/>
        <v>163824439.67750001</v>
      </c>
      <c r="L316" s="7"/>
      <c r="M316" s="168"/>
      <c r="N316" s="160"/>
      <c r="O316" s="8">
        <v>9</v>
      </c>
      <c r="P316" s="4" t="s">
        <v>698</v>
      </c>
      <c r="Q316" s="4">
        <v>134648502.52149999</v>
      </c>
      <c r="R316" s="4">
        <v>0</v>
      </c>
      <c r="S316" s="4">
        <v>1856536.4028</v>
      </c>
      <c r="T316" s="4">
        <v>5448027.2794000003</v>
      </c>
      <c r="U316" s="4">
        <v>3785699.4882999999</v>
      </c>
      <c r="V316" s="4">
        <v>37388414.345799997</v>
      </c>
      <c r="W316" s="6">
        <f t="shared" si="33"/>
        <v>183127180.03779995</v>
      </c>
    </row>
    <row r="317" spans="1:23" ht="24.95" customHeight="1">
      <c r="A317" s="163"/>
      <c r="B317" s="160"/>
      <c r="C317" s="1">
        <v>9</v>
      </c>
      <c r="D317" s="4" t="s">
        <v>346</v>
      </c>
      <c r="E317" s="4">
        <v>140664537.48930001</v>
      </c>
      <c r="F317" s="4">
        <v>0</v>
      </c>
      <c r="G317" s="4">
        <v>1939485.6202</v>
      </c>
      <c r="H317" s="4">
        <v>5691442.7055000002</v>
      </c>
      <c r="I317" s="4">
        <v>3954842.8509999998</v>
      </c>
      <c r="J317" s="4">
        <v>31537829.274099998</v>
      </c>
      <c r="K317" s="5">
        <f t="shared" si="32"/>
        <v>183788137.94010004</v>
      </c>
      <c r="L317" s="7"/>
      <c r="M317" s="168"/>
      <c r="N317" s="160"/>
      <c r="O317" s="8">
        <v>10</v>
      </c>
      <c r="P317" s="4" t="s">
        <v>699</v>
      </c>
      <c r="Q317" s="4">
        <v>157897040.46180001</v>
      </c>
      <c r="R317" s="4">
        <v>0</v>
      </c>
      <c r="S317" s="4">
        <v>2177087.736</v>
      </c>
      <c r="T317" s="4">
        <v>6388688.8280999996</v>
      </c>
      <c r="U317" s="4">
        <v>4439341.9464999996</v>
      </c>
      <c r="V317" s="4">
        <v>40310940.457199998</v>
      </c>
      <c r="W317" s="6">
        <f t="shared" si="33"/>
        <v>211213099.4296</v>
      </c>
    </row>
    <row r="318" spans="1:23" ht="24.95" customHeight="1">
      <c r="A318" s="163"/>
      <c r="B318" s="160"/>
      <c r="C318" s="1">
        <v>10</v>
      </c>
      <c r="D318" s="4" t="s">
        <v>347</v>
      </c>
      <c r="E318" s="4">
        <v>124327764.285</v>
      </c>
      <c r="F318" s="4">
        <v>0</v>
      </c>
      <c r="G318" s="4">
        <v>1714233.8455000001</v>
      </c>
      <c r="H318" s="4">
        <v>5030438.7998000002</v>
      </c>
      <c r="I318" s="4">
        <v>3495527.5759999999</v>
      </c>
      <c r="J318" s="4">
        <v>29431776.558499999</v>
      </c>
      <c r="K318" s="5">
        <f t="shared" si="32"/>
        <v>163999741.06479999</v>
      </c>
      <c r="L318" s="7"/>
      <c r="M318" s="168"/>
      <c r="N318" s="160"/>
      <c r="O318" s="8">
        <v>11</v>
      </c>
      <c r="P318" s="4" t="s">
        <v>700</v>
      </c>
      <c r="Q318" s="4">
        <v>140623150.2306</v>
      </c>
      <c r="R318" s="4">
        <v>0</v>
      </c>
      <c r="S318" s="4">
        <v>1938914.9717999999</v>
      </c>
      <c r="T318" s="4">
        <v>5689768.1312999995</v>
      </c>
      <c r="U318" s="4">
        <v>3953679.2307000002</v>
      </c>
      <c r="V318" s="4">
        <v>39043301.747199997</v>
      </c>
      <c r="W318" s="6">
        <f t="shared" si="33"/>
        <v>191248814.31159997</v>
      </c>
    </row>
    <row r="319" spans="1:23" ht="24.95" customHeight="1">
      <c r="A319" s="163"/>
      <c r="B319" s="160"/>
      <c r="C319" s="1">
        <v>11</v>
      </c>
      <c r="D319" s="4" t="s">
        <v>348</v>
      </c>
      <c r="E319" s="4">
        <v>153353079.2712</v>
      </c>
      <c r="F319" s="4">
        <v>0</v>
      </c>
      <c r="G319" s="4">
        <v>2114435.5029000002</v>
      </c>
      <c r="H319" s="4">
        <v>6204835.1344999997</v>
      </c>
      <c r="I319" s="4">
        <v>4311586.5595000004</v>
      </c>
      <c r="J319" s="4">
        <v>33923578.671999998</v>
      </c>
      <c r="K319" s="5">
        <f t="shared" si="32"/>
        <v>199907515.1401</v>
      </c>
      <c r="L319" s="7"/>
      <c r="M319" s="168"/>
      <c r="N319" s="160"/>
      <c r="O319" s="8">
        <v>12</v>
      </c>
      <c r="P319" s="4" t="s">
        <v>701</v>
      </c>
      <c r="Q319" s="4">
        <v>134588418.07800001</v>
      </c>
      <c r="R319" s="4">
        <v>0</v>
      </c>
      <c r="S319" s="4">
        <v>1855707.9572000001</v>
      </c>
      <c r="T319" s="4">
        <v>5445596.1963999998</v>
      </c>
      <c r="U319" s="4">
        <v>3784010.1888000001</v>
      </c>
      <c r="V319" s="4">
        <v>36640159.652999997</v>
      </c>
      <c r="W319" s="6">
        <f t="shared" si="33"/>
        <v>182313892.07339999</v>
      </c>
    </row>
    <row r="320" spans="1:23" ht="24.95" customHeight="1">
      <c r="A320" s="163"/>
      <c r="B320" s="160"/>
      <c r="C320" s="1">
        <v>12</v>
      </c>
      <c r="D320" s="4" t="s">
        <v>349</v>
      </c>
      <c r="E320" s="4">
        <v>130242062.17900001</v>
      </c>
      <c r="F320" s="4">
        <v>0</v>
      </c>
      <c r="G320" s="4">
        <v>1795780.3100999999</v>
      </c>
      <c r="H320" s="4">
        <v>5269737.8313999996</v>
      </c>
      <c r="I320" s="4">
        <v>3661810.5578999999</v>
      </c>
      <c r="J320" s="4">
        <v>29153001.750599999</v>
      </c>
      <c r="K320" s="5">
        <f t="shared" si="32"/>
        <v>170122392.62900004</v>
      </c>
      <c r="L320" s="7"/>
      <c r="M320" s="168"/>
      <c r="N320" s="160"/>
      <c r="O320" s="8">
        <v>13</v>
      </c>
      <c r="P320" s="4" t="s">
        <v>702</v>
      </c>
      <c r="Q320" s="4">
        <v>159779845.58230001</v>
      </c>
      <c r="R320" s="4">
        <v>0</v>
      </c>
      <c r="S320" s="4">
        <v>2203047.8928</v>
      </c>
      <c r="T320" s="4">
        <v>6464869.2049000002</v>
      </c>
      <c r="U320" s="4">
        <v>4492277.8073000005</v>
      </c>
      <c r="V320" s="4">
        <v>43061997.936700001</v>
      </c>
      <c r="W320" s="6">
        <f t="shared" si="33"/>
        <v>216002038.42400002</v>
      </c>
    </row>
    <row r="321" spans="1:23" ht="24.95" customHeight="1">
      <c r="A321" s="163"/>
      <c r="B321" s="160"/>
      <c r="C321" s="1">
        <v>13</v>
      </c>
      <c r="D321" s="4" t="s">
        <v>350</v>
      </c>
      <c r="E321" s="4">
        <v>117657306.8184</v>
      </c>
      <c r="F321" s="4">
        <v>0</v>
      </c>
      <c r="G321" s="4">
        <v>1622261.4368</v>
      </c>
      <c r="H321" s="4">
        <v>4760544.7158000004</v>
      </c>
      <c r="I321" s="4">
        <v>3307984.8484999998</v>
      </c>
      <c r="J321" s="4">
        <v>28242066.961599998</v>
      </c>
      <c r="K321" s="5">
        <f t="shared" si="32"/>
        <v>155590164.7811</v>
      </c>
      <c r="L321" s="7"/>
      <c r="M321" s="168"/>
      <c r="N321" s="160"/>
      <c r="O321" s="8">
        <v>14</v>
      </c>
      <c r="P321" s="4" t="s">
        <v>703</v>
      </c>
      <c r="Q321" s="4">
        <v>195667750.29269999</v>
      </c>
      <c r="R321" s="4">
        <v>0</v>
      </c>
      <c r="S321" s="4">
        <v>2697871.0825999998</v>
      </c>
      <c r="T321" s="4">
        <v>7916933.5071</v>
      </c>
      <c r="U321" s="4">
        <v>5501281.3976999996</v>
      </c>
      <c r="V321" s="4">
        <v>53545061.5471</v>
      </c>
      <c r="W321" s="6">
        <f t="shared" si="33"/>
        <v>265328897.8272</v>
      </c>
    </row>
    <row r="322" spans="1:23" ht="24.95" customHeight="1">
      <c r="A322" s="163"/>
      <c r="B322" s="160"/>
      <c r="C322" s="1">
        <v>14</v>
      </c>
      <c r="D322" s="4" t="s">
        <v>351</v>
      </c>
      <c r="E322" s="4">
        <v>114499723.8329</v>
      </c>
      <c r="F322" s="4">
        <v>0</v>
      </c>
      <c r="G322" s="4">
        <v>1578724.6157</v>
      </c>
      <c r="H322" s="4">
        <v>4632785.4172</v>
      </c>
      <c r="I322" s="4">
        <v>3219208.0699</v>
      </c>
      <c r="J322" s="4">
        <v>27219523.916099999</v>
      </c>
      <c r="K322" s="5">
        <f t="shared" si="32"/>
        <v>151149965.85180002</v>
      </c>
      <c r="L322" s="7"/>
      <c r="M322" s="168"/>
      <c r="N322" s="160"/>
      <c r="O322" s="8">
        <v>15</v>
      </c>
      <c r="P322" s="4" t="s">
        <v>704</v>
      </c>
      <c r="Q322" s="4">
        <v>157971044.12599999</v>
      </c>
      <c r="R322" s="4">
        <v>0</v>
      </c>
      <c r="S322" s="4">
        <v>2178108.1000999999</v>
      </c>
      <c r="T322" s="4">
        <v>6391683.0981000001</v>
      </c>
      <c r="U322" s="4">
        <v>4441422.5906999996</v>
      </c>
      <c r="V322" s="4">
        <v>42371882.787199996</v>
      </c>
      <c r="W322" s="6">
        <f t="shared" si="33"/>
        <v>213354140.70210001</v>
      </c>
    </row>
    <row r="323" spans="1:23" ht="24.95" customHeight="1">
      <c r="A323" s="163"/>
      <c r="B323" s="160"/>
      <c r="C323" s="1">
        <v>15</v>
      </c>
      <c r="D323" s="4" t="s">
        <v>352</v>
      </c>
      <c r="E323" s="4">
        <v>102001103.8955</v>
      </c>
      <c r="F323" s="4">
        <v>0</v>
      </c>
      <c r="G323" s="4">
        <v>1406393.3795</v>
      </c>
      <c r="H323" s="4">
        <v>4127077.4360000002</v>
      </c>
      <c r="I323" s="4">
        <v>2867804.0943</v>
      </c>
      <c r="J323" s="4">
        <v>24249859.295600001</v>
      </c>
      <c r="K323" s="5">
        <f t="shared" si="32"/>
        <v>134652238.10090002</v>
      </c>
      <c r="L323" s="7"/>
      <c r="M323" s="168"/>
      <c r="N323" s="160"/>
      <c r="O323" s="8">
        <v>16</v>
      </c>
      <c r="P323" s="4" t="s">
        <v>705</v>
      </c>
      <c r="Q323" s="4">
        <v>159406634.50350001</v>
      </c>
      <c r="R323" s="4">
        <v>0</v>
      </c>
      <c r="S323" s="4">
        <v>2197902.0506000002</v>
      </c>
      <c r="T323" s="4">
        <v>6449768.6720000003</v>
      </c>
      <c r="U323" s="4">
        <v>4481784.8202</v>
      </c>
      <c r="V323" s="4">
        <v>42434693.160499997</v>
      </c>
      <c r="W323" s="6">
        <f t="shared" si="33"/>
        <v>214970783.20679998</v>
      </c>
    </row>
    <row r="324" spans="1:23" ht="24.95" customHeight="1">
      <c r="A324" s="163"/>
      <c r="B324" s="160"/>
      <c r="C324" s="1">
        <v>16</v>
      </c>
      <c r="D324" s="4" t="s">
        <v>353</v>
      </c>
      <c r="E324" s="4">
        <v>110567864.4418</v>
      </c>
      <c r="F324" s="4">
        <v>0</v>
      </c>
      <c r="G324" s="4">
        <v>1524512.0552000001</v>
      </c>
      <c r="H324" s="4">
        <v>4473698.0392000005</v>
      </c>
      <c r="I324" s="4">
        <v>3108662.1834</v>
      </c>
      <c r="J324" s="4">
        <v>26582938.938099999</v>
      </c>
      <c r="K324" s="5">
        <f t="shared" si="32"/>
        <v>146257675.6577</v>
      </c>
      <c r="L324" s="7"/>
      <c r="M324" s="168"/>
      <c r="N324" s="160"/>
      <c r="O324" s="8">
        <v>17</v>
      </c>
      <c r="P324" s="4" t="s">
        <v>706</v>
      </c>
      <c r="Q324" s="4">
        <v>109519478.2366</v>
      </c>
      <c r="R324" s="4">
        <v>0</v>
      </c>
      <c r="S324" s="4">
        <v>1510056.8840000001</v>
      </c>
      <c r="T324" s="4">
        <v>4431279.1742000002</v>
      </c>
      <c r="U324" s="4">
        <v>3079186.3626999999</v>
      </c>
      <c r="V324" s="4">
        <v>29569813.482900001</v>
      </c>
      <c r="W324" s="6">
        <f t="shared" si="33"/>
        <v>148109814.14039999</v>
      </c>
    </row>
    <row r="325" spans="1:23" ht="24.95" customHeight="1">
      <c r="A325" s="163"/>
      <c r="B325" s="160"/>
      <c r="C325" s="1">
        <v>17</v>
      </c>
      <c r="D325" s="4" t="s">
        <v>354</v>
      </c>
      <c r="E325" s="4">
        <v>129802706.7543</v>
      </c>
      <c r="F325" s="4">
        <v>0</v>
      </c>
      <c r="G325" s="4">
        <v>1789722.4682</v>
      </c>
      <c r="H325" s="4">
        <v>5251961.0252</v>
      </c>
      <c r="I325" s="4">
        <v>3649457.8947000001</v>
      </c>
      <c r="J325" s="4">
        <v>28112881.633900002</v>
      </c>
      <c r="K325" s="5">
        <f t="shared" si="32"/>
        <v>168606729.77630001</v>
      </c>
      <c r="L325" s="7"/>
      <c r="M325" s="168"/>
      <c r="N325" s="160"/>
      <c r="O325" s="8">
        <v>18</v>
      </c>
      <c r="P325" s="4" t="s">
        <v>707</v>
      </c>
      <c r="Q325" s="4">
        <v>134764185.7773</v>
      </c>
      <c r="R325" s="4">
        <v>0</v>
      </c>
      <c r="S325" s="4">
        <v>1858131.4458999999</v>
      </c>
      <c r="T325" s="4">
        <v>5452707.9517999999</v>
      </c>
      <c r="U325" s="4">
        <v>3788951.9717999999</v>
      </c>
      <c r="V325" s="4">
        <v>38625262.451899998</v>
      </c>
      <c r="W325" s="6">
        <f t="shared" si="33"/>
        <v>184489239.59869999</v>
      </c>
    </row>
    <row r="326" spans="1:23" ht="24.95" customHeight="1">
      <c r="A326" s="163"/>
      <c r="B326" s="160"/>
      <c r="C326" s="1">
        <v>18</v>
      </c>
      <c r="D326" s="4" t="s">
        <v>355</v>
      </c>
      <c r="E326" s="4">
        <v>140496156.0923</v>
      </c>
      <c r="F326" s="4">
        <v>0</v>
      </c>
      <c r="G326" s="4">
        <v>1937163.9739999999</v>
      </c>
      <c r="H326" s="4">
        <v>5684629.8081</v>
      </c>
      <c r="I326" s="4">
        <v>3950108.7368999999</v>
      </c>
      <c r="J326" s="4">
        <v>30542327.876699999</v>
      </c>
      <c r="K326" s="5">
        <f t="shared" si="32"/>
        <v>182610386.48800004</v>
      </c>
      <c r="L326" s="7"/>
      <c r="M326" s="168"/>
      <c r="N326" s="160"/>
      <c r="O326" s="8">
        <v>19</v>
      </c>
      <c r="P326" s="4" t="s">
        <v>708</v>
      </c>
      <c r="Q326" s="4">
        <v>106813904.6671</v>
      </c>
      <c r="R326" s="4">
        <v>0</v>
      </c>
      <c r="S326" s="4">
        <v>1472752.3784</v>
      </c>
      <c r="T326" s="4">
        <v>4321808.6763000004</v>
      </c>
      <c r="U326" s="4">
        <v>3003118.0196000002</v>
      </c>
      <c r="V326" s="4">
        <v>31148246.770300001</v>
      </c>
      <c r="W326" s="6">
        <f t="shared" si="33"/>
        <v>146759830.5117</v>
      </c>
    </row>
    <row r="327" spans="1:23" ht="24.95" customHeight="1">
      <c r="A327" s="163"/>
      <c r="B327" s="160"/>
      <c r="C327" s="1">
        <v>19</v>
      </c>
      <c r="D327" s="4" t="s">
        <v>356</v>
      </c>
      <c r="E327" s="4">
        <v>123095191.2071</v>
      </c>
      <c r="F327" s="4">
        <v>0</v>
      </c>
      <c r="G327" s="4">
        <v>1697239.1018000001</v>
      </c>
      <c r="H327" s="4">
        <v>4980567.5302999998</v>
      </c>
      <c r="I327" s="4">
        <v>3460873.2636000002</v>
      </c>
      <c r="J327" s="4">
        <v>27450914.381700002</v>
      </c>
      <c r="K327" s="5">
        <f t="shared" si="32"/>
        <v>160684785.48450002</v>
      </c>
      <c r="L327" s="7"/>
      <c r="M327" s="168"/>
      <c r="N327" s="160"/>
      <c r="O327" s="8">
        <v>20</v>
      </c>
      <c r="P327" s="4" t="s">
        <v>709</v>
      </c>
      <c r="Q327" s="4">
        <v>115537332.04970001</v>
      </c>
      <c r="R327" s="4">
        <v>0</v>
      </c>
      <c r="S327" s="4">
        <v>1593031.1798</v>
      </c>
      <c r="T327" s="4">
        <v>4674768.1928000003</v>
      </c>
      <c r="U327" s="4">
        <v>3248380.8629999999</v>
      </c>
      <c r="V327" s="4">
        <v>34291531.062899999</v>
      </c>
      <c r="W327" s="6">
        <f t="shared" si="33"/>
        <v>159345043.34820002</v>
      </c>
    </row>
    <row r="328" spans="1:23" ht="24.95" customHeight="1">
      <c r="A328" s="163"/>
      <c r="B328" s="160"/>
      <c r="C328" s="1">
        <v>20</v>
      </c>
      <c r="D328" s="4" t="s">
        <v>357</v>
      </c>
      <c r="E328" s="4">
        <v>109357183.84289999</v>
      </c>
      <c r="F328" s="4">
        <v>0</v>
      </c>
      <c r="G328" s="4">
        <v>1507819.1654999999</v>
      </c>
      <c r="H328" s="4">
        <v>4424712.5636</v>
      </c>
      <c r="I328" s="4">
        <v>3074623.3873000001</v>
      </c>
      <c r="J328" s="4">
        <v>25423405.362</v>
      </c>
      <c r="K328" s="5">
        <f t="shared" si="32"/>
        <v>143787744.3213</v>
      </c>
      <c r="L328" s="7"/>
      <c r="M328" s="168"/>
      <c r="N328" s="160"/>
      <c r="O328" s="8">
        <v>21</v>
      </c>
      <c r="P328" s="4" t="s">
        <v>710</v>
      </c>
      <c r="Q328" s="4">
        <v>119329034.8353</v>
      </c>
      <c r="R328" s="4">
        <v>0</v>
      </c>
      <c r="S328" s="4">
        <v>1645311.2581</v>
      </c>
      <c r="T328" s="4">
        <v>4828184.6796000004</v>
      </c>
      <c r="U328" s="4">
        <v>3354986.1874000002</v>
      </c>
      <c r="V328" s="4">
        <v>32520057.283500001</v>
      </c>
      <c r="W328" s="6">
        <f t="shared" si="33"/>
        <v>161677574.2439</v>
      </c>
    </row>
    <row r="329" spans="1:23" ht="24.95" customHeight="1">
      <c r="A329" s="163"/>
      <c r="B329" s="160"/>
      <c r="C329" s="1">
        <v>21</v>
      </c>
      <c r="D329" s="4" t="s">
        <v>358</v>
      </c>
      <c r="E329" s="4">
        <v>120277875.2489</v>
      </c>
      <c r="F329" s="4">
        <v>0</v>
      </c>
      <c r="G329" s="4">
        <v>1658393.8898</v>
      </c>
      <c r="H329" s="4">
        <v>4866575.8118000003</v>
      </c>
      <c r="I329" s="4">
        <v>3381663.2362000002</v>
      </c>
      <c r="J329" s="4">
        <v>28094997.271200001</v>
      </c>
      <c r="K329" s="5">
        <f t="shared" ref="K329:K392" si="39">E329+F329+G329+H329+I329+J329</f>
        <v>158279505.45789999</v>
      </c>
      <c r="L329" s="7"/>
      <c r="M329" s="168"/>
      <c r="N329" s="160"/>
      <c r="O329" s="8">
        <v>22</v>
      </c>
      <c r="P329" s="4" t="s">
        <v>711</v>
      </c>
      <c r="Q329" s="4">
        <v>221609511.50170001</v>
      </c>
      <c r="R329" s="4">
        <v>0</v>
      </c>
      <c r="S329" s="4">
        <v>3055556.6351999999</v>
      </c>
      <c r="T329" s="4">
        <v>8966565.8467999995</v>
      </c>
      <c r="U329" s="4">
        <v>6230644.9650999997</v>
      </c>
      <c r="V329" s="4">
        <v>58235927.064999998</v>
      </c>
      <c r="W329" s="6">
        <f t="shared" ref="W329:W392" si="40">Q329+R329+S329+T329+U329+V329</f>
        <v>298098206.01380002</v>
      </c>
    </row>
    <row r="330" spans="1:23" ht="24.95" customHeight="1">
      <c r="A330" s="163"/>
      <c r="B330" s="160"/>
      <c r="C330" s="1">
        <v>22</v>
      </c>
      <c r="D330" s="4" t="s">
        <v>359</v>
      </c>
      <c r="E330" s="4">
        <v>117004285.76450001</v>
      </c>
      <c r="F330" s="4">
        <v>0</v>
      </c>
      <c r="G330" s="4">
        <v>1613257.5686999999</v>
      </c>
      <c r="H330" s="4">
        <v>4734122.7620000001</v>
      </c>
      <c r="I330" s="4">
        <v>3289624.8859000001</v>
      </c>
      <c r="J330" s="4">
        <v>26699033.649700001</v>
      </c>
      <c r="K330" s="5">
        <f t="shared" si="39"/>
        <v>153340324.63080001</v>
      </c>
      <c r="L330" s="7"/>
      <c r="M330" s="169"/>
      <c r="N330" s="161"/>
      <c r="O330" s="8">
        <v>23</v>
      </c>
      <c r="P330" s="4" t="s">
        <v>712</v>
      </c>
      <c r="Q330" s="4">
        <v>131167607.0556</v>
      </c>
      <c r="R330" s="4">
        <v>0</v>
      </c>
      <c r="S330" s="4">
        <v>1808541.7424000001</v>
      </c>
      <c r="T330" s="4">
        <v>5307186.4003999997</v>
      </c>
      <c r="U330" s="4">
        <v>3687832.6428</v>
      </c>
      <c r="V330" s="4">
        <v>32219526.240499999</v>
      </c>
      <c r="W330" s="6">
        <f t="shared" si="40"/>
        <v>174190694.08170003</v>
      </c>
    </row>
    <row r="331" spans="1:23" ht="24.95" customHeight="1">
      <c r="A331" s="163"/>
      <c r="B331" s="160"/>
      <c r="C331" s="1">
        <v>23</v>
      </c>
      <c r="D331" s="4" t="s">
        <v>360</v>
      </c>
      <c r="E331" s="4">
        <v>113173338.1268</v>
      </c>
      <c r="F331" s="4">
        <v>0</v>
      </c>
      <c r="G331" s="4">
        <v>1560436.3814999999</v>
      </c>
      <c r="H331" s="4">
        <v>4579118.3850999996</v>
      </c>
      <c r="I331" s="4">
        <v>3181916.1759000001</v>
      </c>
      <c r="J331" s="4">
        <v>26196243.371199999</v>
      </c>
      <c r="K331" s="5">
        <f t="shared" si="39"/>
        <v>148691052.44050002</v>
      </c>
      <c r="L331" s="7"/>
      <c r="M331" s="14"/>
      <c r="N331" s="164" t="s">
        <v>839</v>
      </c>
      <c r="O331" s="165"/>
      <c r="P331" s="166"/>
      <c r="Q331" s="10">
        <f>SUM(Q308:Q330)</f>
        <v>3280912739.7897992</v>
      </c>
      <c r="R331" s="10">
        <f t="shared" ref="R331:V331" si="41">SUM(R308:R330)</f>
        <v>0</v>
      </c>
      <c r="S331" s="10">
        <f t="shared" si="41"/>
        <v>45237294.300799996</v>
      </c>
      <c r="T331" s="10">
        <f t="shared" si="41"/>
        <v>132749356.82920001</v>
      </c>
      <c r="U331" s="10">
        <f t="shared" si="41"/>
        <v>92244246.668200016</v>
      </c>
      <c r="V331" s="10">
        <f t="shared" si="41"/>
        <v>893224072.6408999</v>
      </c>
      <c r="W331" s="6">
        <f t="shared" si="40"/>
        <v>4444367710.228899</v>
      </c>
    </row>
    <row r="332" spans="1:23" ht="24.95" customHeight="1">
      <c r="A332" s="163"/>
      <c r="B332" s="160"/>
      <c r="C332" s="1">
        <v>24</v>
      </c>
      <c r="D332" s="4" t="s">
        <v>361</v>
      </c>
      <c r="E332" s="4">
        <v>117076328.204</v>
      </c>
      <c r="F332" s="4">
        <v>0</v>
      </c>
      <c r="G332" s="4">
        <v>1614250.8913</v>
      </c>
      <c r="H332" s="4">
        <v>4737037.6787</v>
      </c>
      <c r="I332" s="4">
        <v>3291650.3895</v>
      </c>
      <c r="J332" s="4">
        <v>26544711.881099999</v>
      </c>
      <c r="K332" s="5">
        <f t="shared" si="39"/>
        <v>153263979.04460001</v>
      </c>
      <c r="L332" s="7"/>
      <c r="M332" s="167">
        <v>33</v>
      </c>
      <c r="N332" s="159" t="s">
        <v>52</v>
      </c>
      <c r="O332" s="8">
        <v>1</v>
      </c>
      <c r="P332" s="4" t="s">
        <v>713</v>
      </c>
      <c r="Q332" s="4">
        <v>122892640.89040001</v>
      </c>
      <c r="R332" s="4">
        <v>-1564740.79</v>
      </c>
      <c r="S332" s="4">
        <v>1694446.3337999999</v>
      </c>
      <c r="T332" s="4">
        <v>4972372.1205000002</v>
      </c>
      <c r="U332" s="4">
        <v>3455178.4759999998</v>
      </c>
      <c r="V332" s="4">
        <v>25300103.816599999</v>
      </c>
      <c r="W332" s="6">
        <f t="shared" si="40"/>
        <v>156750000.84729999</v>
      </c>
    </row>
    <row r="333" spans="1:23" ht="24.95" customHeight="1">
      <c r="A333" s="163"/>
      <c r="B333" s="160"/>
      <c r="C333" s="1">
        <v>25</v>
      </c>
      <c r="D333" s="4" t="s">
        <v>362</v>
      </c>
      <c r="E333" s="4">
        <v>118148498.8469</v>
      </c>
      <c r="F333" s="4">
        <v>0</v>
      </c>
      <c r="G333" s="4">
        <v>1629034.0029</v>
      </c>
      <c r="H333" s="4">
        <v>4780418.8882999998</v>
      </c>
      <c r="I333" s="4">
        <v>3321794.9197</v>
      </c>
      <c r="J333" s="4">
        <v>27142147.9278</v>
      </c>
      <c r="K333" s="5">
        <f t="shared" si="39"/>
        <v>155021894.58560002</v>
      </c>
      <c r="L333" s="7"/>
      <c r="M333" s="168"/>
      <c r="N333" s="160"/>
      <c r="O333" s="8">
        <v>2</v>
      </c>
      <c r="P333" s="4" t="s">
        <v>714</v>
      </c>
      <c r="Q333" s="4">
        <v>139893003.81690001</v>
      </c>
      <c r="R333" s="4">
        <v>-1564740.79</v>
      </c>
      <c r="S333" s="4">
        <v>1928847.6976000001</v>
      </c>
      <c r="T333" s="4">
        <v>5660225.6001000004</v>
      </c>
      <c r="U333" s="4">
        <v>3933150.8561</v>
      </c>
      <c r="V333" s="4">
        <v>29625476.8781</v>
      </c>
      <c r="W333" s="6">
        <f t="shared" si="40"/>
        <v>179475964.05880004</v>
      </c>
    </row>
    <row r="334" spans="1:23" ht="24.95" customHeight="1">
      <c r="A334" s="163"/>
      <c r="B334" s="160"/>
      <c r="C334" s="1">
        <v>26</v>
      </c>
      <c r="D334" s="4" t="s">
        <v>363</v>
      </c>
      <c r="E334" s="4">
        <v>125689919.4844</v>
      </c>
      <c r="F334" s="4">
        <v>0</v>
      </c>
      <c r="G334" s="4">
        <v>1733015.2701999999</v>
      </c>
      <c r="H334" s="4">
        <v>5085553.1051000003</v>
      </c>
      <c r="I334" s="4">
        <v>3533825.1444999999</v>
      </c>
      <c r="J334" s="4">
        <v>30103331.304099999</v>
      </c>
      <c r="K334" s="5">
        <f t="shared" si="39"/>
        <v>166145644.30830002</v>
      </c>
      <c r="L334" s="7"/>
      <c r="M334" s="168"/>
      <c r="N334" s="160"/>
      <c r="O334" s="8">
        <v>3</v>
      </c>
      <c r="P334" s="4" t="s">
        <v>873</v>
      </c>
      <c r="Q334" s="4">
        <v>150757965.96070001</v>
      </c>
      <c r="R334" s="4">
        <v>-1564740.79</v>
      </c>
      <c r="S334" s="4">
        <v>2078654.0256000001</v>
      </c>
      <c r="T334" s="4">
        <v>6099833.9808</v>
      </c>
      <c r="U334" s="4">
        <v>4238623.8531999998</v>
      </c>
      <c r="V334" s="4">
        <v>30801788.567600001</v>
      </c>
      <c r="W334" s="6">
        <f t="shared" si="40"/>
        <v>192412125.5979</v>
      </c>
    </row>
    <row r="335" spans="1:23" ht="24.95" customHeight="1">
      <c r="A335" s="163"/>
      <c r="B335" s="161"/>
      <c r="C335" s="1">
        <v>27</v>
      </c>
      <c r="D335" s="4" t="s">
        <v>364</v>
      </c>
      <c r="E335" s="4">
        <v>112440272.48280001</v>
      </c>
      <c r="F335" s="4">
        <v>0</v>
      </c>
      <c r="G335" s="4">
        <v>1550328.8569</v>
      </c>
      <c r="H335" s="4">
        <v>4549457.7385999998</v>
      </c>
      <c r="I335" s="4">
        <v>3161305.7259</v>
      </c>
      <c r="J335" s="4">
        <v>25424511.611200001</v>
      </c>
      <c r="K335" s="5">
        <f t="shared" si="39"/>
        <v>147125876.4154</v>
      </c>
      <c r="L335" s="7"/>
      <c r="M335" s="168"/>
      <c r="N335" s="160"/>
      <c r="O335" s="8">
        <v>4</v>
      </c>
      <c r="P335" s="4" t="s">
        <v>715</v>
      </c>
      <c r="Q335" s="4">
        <v>163687318.07600001</v>
      </c>
      <c r="R335" s="4">
        <v>-1564740.79</v>
      </c>
      <c r="S335" s="4">
        <v>2256924.2063000002</v>
      </c>
      <c r="T335" s="4">
        <v>6622969.8620999996</v>
      </c>
      <c r="U335" s="4">
        <v>4602138.0459000003</v>
      </c>
      <c r="V335" s="4">
        <v>34103389.417800002</v>
      </c>
      <c r="W335" s="6">
        <f t="shared" si="40"/>
        <v>209707998.81810001</v>
      </c>
    </row>
    <row r="336" spans="1:23" ht="24.95" customHeight="1">
      <c r="A336" s="1"/>
      <c r="B336" s="164" t="s">
        <v>823</v>
      </c>
      <c r="C336" s="165"/>
      <c r="D336" s="166"/>
      <c r="E336" s="10">
        <f>SUM(E309:E335)</f>
        <v>3322830222.4853997</v>
      </c>
      <c r="F336" s="10">
        <f t="shared" ref="F336:K336" si="42">SUM(F309:F335)</f>
        <v>0</v>
      </c>
      <c r="G336" s="10">
        <f t="shared" si="42"/>
        <v>45815253.439299986</v>
      </c>
      <c r="H336" s="10">
        <f t="shared" si="42"/>
        <v>134445384.52319998</v>
      </c>
      <c r="I336" s="10">
        <f t="shared" si="42"/>
        <v>93422774.389200017</v>
      </c>
      <c r="J336" s="10">
        <f t="shared" si="42"/>
        <v>763576235.3708998</v>
      </c>
      <c r="K336" s="10">
        <f t="shared" si="42"/>
        <v>4360089870.2080002</v>
      </c>
      <c r="L336" s="7"/>
      <c r="M336" s="168"/>
      <c r="N336" s="160"/>
      <c r="O336" s="8">
        <v>5</v>
      </c>
      <c r="P336" s="4" t="s">
        <v>716</v>
      </c>
      <c r="Q336" s="4">
        <v>153981464.68189999</v>
      </c>
      <c r="R336" s="4">
        <v>-1564740.79</v>
      </c>
      <c r="S336" s="4">
        <v>2123099.6941999998</v>
      </c>
      <c r="T336" s="4">
        <v>6230260.3028999995</v>
      </c>
      <c r="U336" s="4">
        <v>4329253.8805</v>
      </c>
      <c r="V336" s="4">
        <v>30048924.502999999</v>
      </c>
      <c r="W336" s="6">
        <f t="shared" si="40"/>
        <v>195148262.27249998</v>
      </c>
    </row>
    <row r="337" spans="1:23" ht="24.95" customHeight="1">
      <c r="A337" s="163">
        <v>17</v>
      </c>
      <c r="B337" s="159" t="s">
        <v>36</v>
      </c>
      <c r="C337" s="1">
        <v>1</v>
      </c>
      <c r="D337" s="4" t="s">
        <v>365</v>
      </c>
      <c r="E337" s="4">
        <v>117418922.7508</v>
      </c>
      <c r="F337" s="4">
        <v>0</v>
      </c>
      <c r="G337" s="4">
        <v>1618974.5922000001</v>
      </c>
      <c r="H337" s="4">
        <v>4750899.4329000004</v>
      </c>
      <c r="I337" s="4">
        <v>3301282.5797999999</v>
      </c>
      <c r="J337" s="4">
        <v>27477515.043200001</v>
      </c>
      <c r="K337" s="5">
        <f t="shared" si="39"/>
        <v>154567594.39889997</v>
      </c>
      <c r="L337" s="7"/>
      <c r="M337" s="168"/>
      <c r="N337" s="160"/>
      <c r="O337" s="8">
        <v>6</v>
      </c>
      <c r="P337" s="4" t="s">
        <v>717</v>
      </c>
      <c r="Q337" s="4">
        <v>139524636.28549999</v>
      </c>
      <c r="R337" s="4">
        <v>-1564740.79</v>
      </c>
      <c r="S337" s="4">
        <v>1923768.6383</v>
      </c>
      <c r="T337" s="4">
        <v>5645321.0426000003</v>
      </c>
      <c r="U337" s="4">
        <v>3922794.0474</v>
      </c>
      <c r="V337" s="4">
        <v>24717294.843199998</v>
      </c>
      <c r="W337" s="6">
        <f t="shared" si="40"/>
        <v>174169074.067</v>
      </c>
    </row>
    <row r="338" spans="1:23" ht="24.95" customHeight="1">
      <c r="A338" s="163"/>
      <c r="B338" s="160"/>
      <c r="C338" s="1">
        <v>2</v>
      </c>
      <c r="D338" s="4" t="s">
        <v>366</v>
      </c>
      <c r="E338" s="4">
        <v>138872679.0165</v>
      </c>
      <c r="F338" s="4">
        <v>0</v>
      </c>
      <c r="G338" s="4">
        <v>1914779.4376999999</v>
      </c>
      <c r="H338" s="4">
        <v>5618942.1306999996</v>
      </c>
      <c r="I338" s="4">
        <v>3904463.9936000002</v>
      </c>
      <c r="J338" s="4">
        <v>32154490.987399999</v>
      </c>
      <c r="K338" s="5">
        <f t="shared" si="39"/>
        <v>182465355.5659</v>
      </c>
      <c r="L338" s="7"/>
      <c r="M338" s="168"/>
      <c r="N338" s="160"/>
      <c r="O338" s="8">
        <v>7</v>
      </c>
      <c r="P338" s="4" t="s">
        <v>718</v>
      </c>
      <c r="Q338" s="4">
        <v>159357043.88429999</v>
      </c>
      <c r="R338" s="4">
        <v>-1564740.79</v>
      </c>
      <c r="S338" s="4">
        <v>2197218.2941000001</v>
      </c>
      <c r="T338" s="4">
        <v>6447762.1807000004</v>
      </c>
      <c r="U338" s="4">
        <v>4480390.5590000004</v>
      </c>
      <c r="V338" s="4">
        <v>33064191.175500002</v>
      </c>
      <c r="W338" s="6">
        <f t="shared" si="40"/>
        <v>203981865.30359998</v>
      </c>
    </row>
    <row r="339" spans="1:23" ht="24.95" customHeight="1">
      <c r="A339" s="163"/>
      <c r="B339" s="160"/>
      <c r="C339" s="1">
        <v>3</v>
      </c>
      <c r="D339" s="4" t="s">
        <v>367</v>
      </c>
      <c r="E339" s="4">
        <v>172344782.0043</v>
      </c>
      <c r="F339" s="4">
        <v>0</v>
      </c>
      <c r="G339" s="4">
        <v>2376293.5022</v>
      </c>
      <c r="H339" s="4">
        <v>6973260.4243000001</v>
      </c>
      <c r="I339" s="4">
        <v>4845546.2988999998</v>
      </c>
      <c r="J339" s="4">
        <v>38624328.1963</v>
      </c>
      <c r="K339" s="5">
        <f t="shared" si="39"/>
        <v>225164210.42600003</v>
      </c>
      <c r="L339" s="7"/>
      <c r="M339" s="168"/>
      <c r="N339" s="160"/>
      <c r="O339" s="8">
        <v>8</v>
      </c>
      <c r="P339" s="4" t="s">
        <v>719</v>
      </c>
      <c r="Q339" s="4">
        <v>135981074.05700001</v>
      </c>
      <c r="R339" s="4">
        <v>-1564740.79</v>
      </c>
      <c r="S339" s="4">
        <v>1874909.9273000001</v>
      </c>
      <c r="T339" s="4">
        <v>5501944.5970000001</v>
      </c>
      <c r="U339" s="4">
        <v>3823165.2995000002</v>
      </c>
      <c r="V339" s="4">
        <v>28094120.6415</v>
      </c>
      <c r="W339" s="6">
        <f t="shared" si="40"/>
        <v>173710473.73230001</v>
      </c>
    </row>
    <row r="340" spans="1:23" ht="24.95" customHeight="1">
      <c r="A340" s="163"/>
      <c r="B340" s="160"/>
      <c r="C340" s="1">
        <v>4</v>
      </c>
      <c r="D340" s="4" t="s">
        <v>368</v>
      </c>
      <c r="E340" s="4">
        <v>130358680.76899999</v>
      </c>
      <c r="F340" s="4">
        <v>0</v>
      </c>
      <c r="G340" s="4">
        <v>1797388.2496</v>
      </c>
      <c r="H340" s="4">
        <v>5274456.3485000003</v>
      </c>
      <c r="I340" s="4">
        <v>3665089.3388</v>
      </c>
      <c r="J340" s="4">
        <v>28112256.272500001</v>
      </c>
      <c r="K340" s="5">
        <f t="shared" si="39"/>
        <v>169207870.97840002</v>
      </c>
      <c r="L340" s="7"/>
      <c r="M340" s="168"/>
      <c r="N340" s="160"/>
      <c r="O340" s="8">
        <v>9</v>
      </c>
      <c r="P340" s="4" t="s">
        <v>720</v>
      </c>
      <c r="Q340" s="4">
        <v>153920447.25850001</v>
      </c>
      <c r="R340" s="4">
        <v>-1564740.79</v>
      </c>
      <c r="S340" s="4">
        <v>2122258.3846999998</v>
      </c>
      <c r="T340" s="4">
        <v>6227791.4704999998</v>
      </c>
      <c r="U340" s="4">
        <v>4327538.3498999998</v>
      </c>
      <c r="V340" s="4">
        <v>27824564.577300001</v>
      </c>
      <c r="W340" s="6">
        <f t="shared" si="40"/>
        <v>192857859.25090003</v>
      </c>
    </row>
    <row r="341" spans="1:23" ht="24.95" customHeight="1">
      <c r="A341" s="163"/>
      <c r="B341" s="160"/>
      <c r="C341" s="1">
        <v>5</v>
      </c>
      <c r="D341" s="4" t="s">
        <v>369</v>
      </c>
      <c r="E341" s="4">
        <v>111859119.7678</v>
      </c>
      <c r="F341" s="4">
        <v>0</v>
      </c>
      <c r="G341" s="4">
        <v>1542315.9110000001</v>
      </c>
      <c r="H341" s="4">
        <v>4525943.6573000001</v>
      </c>
      <c r="I341" s="4">
        <v>3144966.372</v>
      </c>
      <c r="J341" s="4">
        <v>24305837.020100001</v>
      </c>
      <c r="K341" s="5">
        <f t="shared" si="39"/>
        <v>145378182.72819999</v>
      </c>
      <c r="L341" s="7"/>
      <c r="M341" s="168"/>
      <c r="N341" s="160"/>
      <c r="O341" s="8">
        <v>10</v>
      </c>
      <c r="P341" s="4" t="s">
        <v>721</v>
      </c>
      <c r="Q341" s="4">
        <v>138968734.87560001</v>
      </c>
      <c r="R341" s="4">
        <v>-1564740.79</v>
      </c>
      <c r="S341" s="4">
        <v>1916103.8578999999</v>
      </c>
      <c r="T341" s="4">
        <v>5622828.6568999998</v>
      </c>
      <c r="U341" s="4">
        <v>3907164.6446000002</v>
      </c>
      <c r="V341" s="4">
        <v>26506591.526999999</v>
      </c>
      <c r="W341" s="6">
        <f t="shared" si="40"/>
        <v>175356682.77200001</v>
      </c>
    </row>
    <row r="342" spans="1:23" ht="24.95" customHeight="1">
      <c r="A342" s="163"/>
      <c r="B342" s="160"/>
      <c r="C342" s="1">
        <v>6</v>
      </c>
      <c r="D342" s="4" t="s">
        <v>370</v>
      </c>
      <c r="E342" s="4">
        <v>109730826.00319999</v>
      </c>
      <c r="F342" s="4">
        <v>0</v>
      </c>
      <c r="G342" s="4">
        <v>1512970.9515</v>
      </c>
      <c r="H342" s="4">
        <v>4439830.5384999998</v>
      </c>
      <c r="I342" s="4">
        <v>3085128.4942999999</v>
      </c>
      <c r="J342" s="4">
        <v>25349214.4263</v>
      </c>
      <c r="K342" s="5">
        <f t="shared" si="39"/>
        <v>144117970.41379997</v>
      </c>
      <c r="L342" s="7"/>
      <c r="M342" s="168"/>
      <c r="N342" s="160"/>
      <c r="O342" s="8">
        <v>11</v>
      </c>
      <c r="P342" s="4" t="s">
        <v>722</v>
      </c>
      <c r="Q342" s="4">
        <v>128866697.0209</v>
      </c>
      <c r="R342" s="4">
        <v>-1564740.79</v>
      </c>
      <c r="S342" s="4">
        <v>1776816.7461000001</v>
      </c>
      <c r="T342" s="4">
        <v>5214089.0365000004</v>
      </c>
      <c r="U342" s="4">
        <v>3623141.5858999998</v>
      </c>
      <c r="V342" s="4">
        <v>27074527.594099998</v>
      </c>
      <c r="W342" s="6">
        <f t="shared" si="40"/>
        <v>164990531.19349998</v>
      </c>
    </row>
    <row r="343" spans="1:23" ht="24.95" customHeight="1">
      <c r="A343" s="163"/>
      <c r="B343" s="160"/>
      <c r="C343" s="1">
        <v>7</v>
      </c>
      <c r="D343" s="4" t="s">
        <v>371</v>
      </c>
      <c r="E343" s="4">
        <v>154031954.4443</v>
      </c>
      <c r="F343" s="4">
        <v>0</v>
      </c>
      <c r="G343" s="4">
        <v>2123795.8481999999</v>
      </c>
      <c r="H343" s="4">
        <v>6232303.1745999996</v>
      </c>
      <c r="I343" s="4">
        <v>4330673.4215000002</v>
      </c>
      <c r="J343" s="4">
        <v>34492487.293099999</v>
      </c>
      <c r="K343" s="5">
        <f t="shared" si="39"/>
        <v>201211214.18169999</v>
      </c>
      <c r="L343" s="7"/>
      <c r="M343" s="168"/>
      <c r="N343" s="160"/>
      <c r="O343" s="8">
        <v>12</v>
      </c>
      <c r="P343" s="4" t="s">
        <v>723</v>
      </c>
      <c r="Q343" s="4">
        <v>153431481.91600001</v>
      </c>
      <c r="R343" s="4">
        <v>-1564740.79</v>
      </c>
      <c r="S343" s="4">
        <v>2115516.5202000001</v>
      </c>
      <c r="T343" s="4">
        <v>6208007.3921999997</v>
      </c>
      <c r="U343" s="4">
        <v>4313790.8828999996</v>
      </c>
      <c r="V343" s="4">
        <v>28012749.864300001</v>
      </c>
      <c r="W343" s="6">
        <f t="shared" si="40"/>
        <v>192516805.78560004</v>
      </c>
    </row>
    <row r="344" spans="1:23" ht="24.95" customHeight="1">
      <c r="A344" s="163"/>
      <c r="B344" s="160"/>
      <c r="C344" s="1">
        <v>8</v>
      </c>
      <c r="D344" s="4" t="s">
        <v>372</v>
      </c>
      <c r="E344" s="4">
        <v>129274244.9271</v>
      </c>
      <c r="F344" s="4">
        <v>0</v>
      </c>
      <c r="G344" s="4">
        <v>1782436.0253000001</v>
      </c>
      <c r="H344" s="4">
        <v>5230578.8754000003</v>
      </c>
      <c r="I344" s="4">
        <v>3634599.9673000001</v>
      </c>
      <c r="J344" s="4">
        <v>28720939.1864</v>
      </c>
      <c r="K344" s="5">
        <f t="shared" si="39"/>
        <v>168642798.9815</v>
      </c>
      <c r="L344" s="7"/>
      <c r="M344" s="168"/>
      <c r="N344" s="160"/>
      <c r="O344" s="8">
        <v>13</v>
      </c>
      <c r="P344" s="4" t="s">
        <v>724</v>
      </c>
      <c r="Q344" s="4">
        <v>160980586.0117</v>
      </c>
      <c r="R344" s="4">
        <v>-1564740.79</v>
      </c>
      <c r="S344" s="4">
        <v>2219603.7272999999</v>
      </c>
      <c r="T344" s="4">
        <v>6513452.4901999999</v>
      </c>
      <c r="U344" s="4">
        <v>4526037.1312999995</v>
      </c>
      <c r="V344" s="4">
        <v>31604003.639899999</v>
      </c>
      <c r="W344" s="6">
        <f t="shared" si="40"/>
        <v>204278942.21040002</v>
      </c>
    </row>
    <row r="345" spans="1:23" ht="24.95" customHeight="1">
      <c r="A345" s="163"/>
      <c r="B345" s="160"/>
      <c r="C345" s="1">
        <v>9</v>
      </c>
      <c r="D345" s="4" t="s">
        <v>373</v>
      </c>
      <c r="E345" s="4">
        <v>113235659.351</v>
      </c>
      <c r="F345" s="4">
        <v>0</v>
      </c>
      <c r="G345" s="4">
        <v>1561295.6679</v>
      </c>
      <c r="H345" s="4">
        <v>4581639.9707000004</v>
      </c>
      <c r="I345" s="4">
        <v>3183668.3634000001</v>
      </c>
      <c r="J345" s="4">
        <v>25950891.094999999</v>
      </c>
      <c r="K345" s="5">
        <f t="shared" si="39"/>
        <v>148513154.44799998</v>
      </c>
      <c r="L345" s="7"/>
      <c r="M345" s="168"/>
      <c r="N345" s="160"/>
      <c r="O345" s="8">
        <v>14</v>
      </c>
      <c r="P345" s="4" t="s">
        <v>725</v>
      </c>
      <c r="Q345" s="4">
        <v>145052036.2098</v>
      </c>
      <c r="R345" s="4">
        <v>-1564740.79</v>
      </c>
      <c r="S345" s="4">
        <v>1999980.5455</v>
      </c>
      <c r="T345" s="4">
        <v>5868965.7545999996</v>
      </c>
      <c r="U345" s="4">
        <v>4078199.2296000002</v>
      </c>
      <c r="V345" s="4">
        <v>28458199.557399999</v>
      </c>
      <c r="W345" s="6">
        <f t="shared" si="40"/>
        <v>183892640.50690001</v>
      </c>
    </row>
    <row r="346" spans="1:23" ht="24.95" customHeight="1">
      <c r="A346" s="163"/>
      <c r="B346" s="160"/>
      <c r="C346" s="1">
        <v>10</v>
      </c>
      <c r="D346" s="4" t="s">
        <v>374</v>
      </c>
      <c r="E346" s="4">
        <v>119627310.4501</v>
      </c>
      <c r="F346" s="4">
        <v>0</v>
      </c>
      <c r="G346" s="4">
        <v>1649423.8884999999</v>
      </c>
      <c r="H346" s="4">
        <v>4840253.2407999998</v>
      </c>
      <c r="I346" s="4">
        <v>3363372.3322000001</v>
      </c>
      <c r="J346" s="4">
        <v>26433768.8873</v>
      </c>
      <c r="K346" s="5">
        <f t="shared" si="39"/>
        <v>155914128.79890001</v>
      </c>
      <c r="L346" s="7"/>
      <c r="M346" s="168"/>
      <c r="N346" s="160"/>
      <c r="O346" s="8">
        <v>15</v>
      </c>
      <c r="P346" s="4" t="s">
        <v>726</v>
      </c>
      <c r="Q346" s="4">
        <v>129885212.625</v>
      </c>
      <c r="R346" s="4">
        <v>-1564740.79</v>
      </c>
      <c r="S346" s="4">
        <v>1790860.0608000001</v>
      </c>
      <c r="T346" s="4">
        <v>5255299.3038999997</v>
      </c>
      <c r="U346" s="4">
        <v>3651777.5821000002</v>
      </c>
      <c r="V346" s="4">
        <v>25260217.3858</v>
      </c>
      <c r="W346" s="6">
        <f t="shared" si="40"/>
        <v>164278626.16760001</v>
      </c>
    </row>
    <row r="347" spans="1:23" ht="24.95" customHeight="1">
      <c r="A347" s="163"/>
      <c r="B347" s="160"/>
      <c r="C347" s="1">
        <v>11</v>
      </c>
      <c r="D347" s="4" t="s">
        <v>375</v>
      </c>
      <c r="E347" s="4">
        <v>166408529.8978</v>
      </c>
      <c r="F347" s="4">
        <v>0</v>
      </c>
      <c r="G347" s="4">
        <v>2294444.3325</v>
      </c>
      <c r="H347" s="4">
        <v>6733073.1009</v>
      </c>
      <c r="I347" s="4">
        <v>4678646.0650000004</v>
      </c>
      <c r="J347" s="4">
        <v>36117383.048600003</v>
      </c>
      <c r="K347" s="5">
        <f t="shared" si="39"/>
        <v>216232076.44480002</v>
      </c>
      <c r="L347" s="7"/>
      <c r="M347" s="168"/>
      <c r="N347" s="160"/>
      <c r="O347" s="8">
        <v>16</v>
      </c>
      <c r="P347" s="4" t="s">
        <v>727</v>
      </c>
      <c r="Q347" s="4">
        <v>144333370.02379999</v>
      </c>
      <c r="R347" s="4">
        <v>-1564740.79</v>
      </c>
      <c r="S347" s="4">
        <v>1990071.5608999999</v>
      </c>
      <c r="T347" s="4">
        <v>5839887.7260999996</v>
      </c>
      <c r="U347" s="4">
        <v>4057993.6264</v>
      </c>
      <c r="V347" s="4">
        <v>33155641.112500001</v>
      </c>
      <c r="W347" s="6">
        <f t="shared" si="40"/>
        <v>187812223.2597</v>
      </c>
    </row>
    <row r="348" spans="1:23" ht="24.95" customHeight="1">
      <c r="A348" s="163"/>
      <c r="B348" s="160"/>
      <c r="C348" s="1">
        <v>12</v>
      </c>
      <c r="D348" s="4" t="s">
        <v>376</v>
      </c>
      <c r="E348" s="4">
        <v>123036400.7939</v>
      </c>
      <c r="F348" s="4">
        <v>0</v>
      </c>
      <c r="G348" s="4">
        <v>1696428.4983999999</v>
      </c>
      <c r="H348" s="4">
        <v>4978188.8052000003</v>
      </c>
      <c r="I348" s="4">
        <v>3459220.3462999999</v>
      </c>
      <c r="J348" s="4">
        <v>27017561.193399999</v>
      </c>
      <c r="K348" s="5">
        <f t="shared" si="39"/>
        <v>160187799.6372</v>
      </c>
      <c r="L348" s="7"/>
      <c r="M348" s="168"/>
      <c r="N348" s="160"/>
      <c r="O348" s="8">
        <v>17</v>
      </c>
      <c r="P348" s="4" t="s">
        <v>728</v>
      </c>
      <c r="Q348" s="4">
        <v>143167373.11559999</v>
      </c>
      <c r="R348" s="4">
        <v>-1564740.79</v>
      </c>
      <c r="S348" s="4">
        <v>1973994.7708000001</v>
      </c>
      <c r="T348" s="4">
        <v>5792710.2021000003</v>
      </c>
      <c r="U348" s="4">
        <v>4025211.1310999999</v>
      </c>
      <c r="V348" s="4">
        <v>30824405.218699999</v>
      </c>
      <c r="W348" s="6">
        <f t="shared" si="40"/>
        <v>184218953.64829999</v>
      </c>
    </row>
    <row r="349" spans="1:23" ht="24.95" customHeight="1">
      <c r="A349" s="163"/>
      <c r="B349" s="160"/>
      <c r="C349" s="1">
        <v>13</v>
      </c>
      <c r="D349" s="4" t="s">
        <v>377</v>
      </c>
      <c r="E349" s="4">
        <v>103862777.5196</v>
      </c>
      <c r="F349" s="4">
        <v>0</v>
      </c>
      <c r="G349" s="4">
        <v>1432062.1747999999</v>
      </c>
      <c r="H349" s="4">
        <v>4202402.8091000002</v>
      </c>
      <c r="I349" s="4">
        <v>2920145.8341000001</v>
      </c>
      <c r="J349" s="4">
        <v>25856675.534899998</v>
      </c>
      <c r="K349" s="5">
        <f t="shared" si="39"/>
        <v>138274063.8725</v>
      </c>
      <c r="L349" s="7"/>
      <c r="M349" s="168"/>
      <c r="N349" s="160"/>
      <c r="O349" s="8">
        <v>18</v>
      </c>
      <c r="P349" s="4" t="s">
        <v>729</v>
      </c>
      <c r="Q349" s="4">
        <v>160306871.6144</v>
      </c>
      <c r="R349" s="4">
        <v>-1564740.79</v>
      </c>
      <c r="S349" s="4">
        <v>2210314.5389</v>
      </c>
      <c r="T349" s="4">
        <v>6486193.2608000003</v>
      </c>
      <c r="U349" s="4">
        <v>4507095.3666000003</v>
      </c>
      <c r="V349" s="4">
        <v>32669198.739300001</v>
      </c>
      <c r="W349" s="6">
        <f t="shared" si="40"/>
        <v>204614932.73000002</v>
      </c>
    </row>
    <row r="350" spans="1:23" ht="24.95" customHeight="1">
      <c r="A350" s="163"/>
      <c r="B350" s="160"/>
      <c r="C350" s="1">
        <v>14</v>
      </c>
      <c r="D350" s="4" t="s">
        <v>378</v>
      </c>
      <c r="E350" s="4">
        <v>142756073.3926</v>
      </c>
      <c r="F350" s="4">
        <v>0</v>
      </c>
      <c r="G350" s="4">
        <v>1968323.7615</v>
      </c>
      <c r="H350" s="4">
        <v>5776068.5606000004</v>
      </c>
      <c r="I350" s="4">
        <v>4013647.2658000002</v>
      </c>
      <c r="J350" s="4">
        <v>33444684.890099999</v>
      </c>
      <c r="K350" s="5">
        <f t="shared" si="39"/>
        <v>187958797.87060001</v>
      </c>
      <c r="L350" s="7"/>
      <c r="M350" s="168"/>
      <c r="N350" s="160"/>
      <c r="O350" s="8">
        <v>19</v>
      </c>
      <c r="P350" s="4" t="s">
        <v>730</v>
      </c>
      <c r="Q350" s="4">
        <v>147796475.2448</v>
      </c>
      <c r="R350" s="4">
        <v>-1564740.79</v>
      </c>
      <c r="S350" s="4">
        <v>2037820.929</v>
      </c>
      <c r="T350" s="4">
        <v>5980008.7922</v>
      </c>
      <c r="U350" s="4">
        <v>4155360.2916000001</v>
      </c>
      <c r="V350" s="4">
        <v>25842534.692899998</v>
      </c>
      <c r="W350" s="6">
        <f t="shared" si="40"/>
        <v>184247459.16049999</v>
      </c>
    </row>
    <row r="351" spans="1:23" ht="24.95" customHeight="1">
      <c r="A351" s="163"/>
      <c r="B351" s="160"/>
      <c r="C351" s="1">
        <v>15</v>
      </c>
      <c r="D351" s="4" t="s">
        <v>379</v>
      </c>
      <c r="E351" s="4">
        <v>160564036.5404</v>
      </c>
      <c r="F351" s="4">
        <v>0</v>
      </c>
      <c r="G351" s="4">
        <v>2213860.3344000001</v>
      </c>
      <c r="H351" s="4">
        <v>6496598.4380000001</v>
      </c>
      <c r="I351" s="4">
        <v>4514325.6671000002</v>
      </c>
      <c r="J351" s="4">
        <v>36023720.6131</v>
      </c>
      <c r="K351" s="5">
        <f t="shared" si="39"/>
        <v>209812541.59299999</v>
      </c>
      <c r="L351" s="7"/>
      <c r="M351" s="168"/>
      <c r="N351" s="160"/>
      <c r="O351" s="8">
        <v>20</v>
      </c>
      <c r="P351" s="4" t="s">
        <v>731</v>
      </c>
      <c r="Q351" s="4">
        <v>134496948.95460001</v>
      </c>
      <c r="R351" s="4">
        <v>-1564740.79</v>
      </c>
      <c r="S351" s="4">
        <v>1854446.7790000001</v>
      </c>
      <c r="T351" s="4">
        <v>5441895.2544999998</v>
      </c>
      <c r="U351" s="4">
        <v>3781438.4958000001</v>
      </c>
      <c r="V351" s="4">
        <v>23047227.243900001</v>
      </c>
      <c r="W351" s="6">
        <f t="shared" si="40"/>
        <v>167057215.93779999</v>
      </c>
    </row>
    <row r="352" spans="1:23" ht="24.95" customHeight="1">
      <c r="A352" s="163"/>
      <c r="B352" s="160"/>
      <c r="C352" s="1">
        <v>16</v>
      </c>
      <c r="D352" s="4" t="s">
        <v>380</v>
      </c>
      <c r="E352" s="4">
        <v>117677977.4666</v>
      </c>
      <c r="F352" s="4">
        <v>0</v>
      </c>
      <c r="G352" s="4">
        <v>1622546.4441</v>
      </c>
      <c r="H352" s="4">
        <v>4761381.0730999997</v>
      </c>
      <c r="I352" s="4">
        <v>3308566.0125000002</v>
      </c>
      <c r="J352" s="4">
        <v>27228916.256099999</v>
      </c>
      <c r="K352" s="5">
        <f t="shared" si="39"/>
        <v>154599387.25239998</v>
      </c>
      <c r="L352" s="7"/>
      <c r="M352" s="168"/>
      <c r="N352" s="160"/>
      <c r="O352" s="8">
        <v>21</v>
      </c>
      <c r="P352" s="4" t="s">
        <v>732</v>
      </c>
      <c r="Q352" s="4">
        <v>138645660.75920001</v>
      </c>
      <c r="R352" s="4">
        <v>-1564740.79</v>
      </c>
      <c r="S352" s="4">
        <v>1911649.3051</v>
      </c>
      <c r="T352" s="4">
        <v>5609756.7209999999</v>
      </c>
      <c r="U352" s="4">
        <v>3898081.2795000002</v>
      </c>
      <c r="V352" s="4">
        <v>29884400.658</v>
      </c>
      <c r="W352" s="6">
        <f t="shared" si="40"/>
        <v>178384807.93279999</v>
      </c>
    </row>
    <row r="353" spans="1:23" ht="24.95" customHeight="1">
      <c r="A353" s="163"/>
      <c r="B353" s="160"/>
      <c r="C353" s="1">
        <v>17</v>
      </c>
      <c r="D353" s="4" t="s">
        <v>381</v>
      </c>
      <c r="E353" s="4">
        <v>124525607.3423</v>
      </c>
      <c r="F353" s="4">
        <v>0</v>
      </c>
      <c r="G353" s="4">
        <v>1716961.7098000001</v>
      </c>
      <c r="H353" s="4">
        <v>5038443.7485999996</v>
      </c>
      <c r="I353" s="4">
        <v>3501090.0170999998</v>
      </c>
      <c r="J353" s="4">
        <v>29290104.419300001</v>
      </c>
      <c r="K353" s="5">
        <f t="shared" si="39"/>
        <v>164072207.23710001</v>
      </c>
      <c r="L353" s="7"/>
      <c r="M353" s="168"/>
      <c r="N353" s="160"/>
      <c r="O353" s="8">
        <v>22</v>
      </c>
      <c r="P353" s="4" t="s">
        <v>733</v>
      </c>
      <c r="Q353" s="4">
        <v>133398669.101</v>
      </c>
      <c r="R353" s="4">
        <v>-1564740.79</v>
      </c>
      <c r="S353" s="4">
        <v>1839303.6731</v>
      </c>
      <c r="T353" s="4">
        <v>5397457.6374000004</v>
      </c>
      <c r="U353" s="4">
        <v>3750559.8941000002</v>
      </c>
      <c r="V353" s="4">
        <v>28820434.724399999</v>
      </c>
      <c r="W353" s="6">
        <f t="shared" si="40"/>
        <v>171641684.24000001</v>
      </c>
    </row>
    <row r="354" spans="1:23" ht="24.95" customHeight="1">
      <c r="A354" s="163"/>
      <c r="B354" s="160"/>
      <c r="C354" s="1">
        <v>18</v>
      </c>
      <c r="D354" s="4" t="s">
        <v>382</v>
      </c>
      <c r="E354" s="4">
        <v>129878031.537</v>
      </c>
      <c r="F354" s="4">
        <v>0</v>
      </c>
      <c r="G354" s="4">
        <v>1790761.0478999999</v>
      </c>
      <c r="H354" s="4">
        <v>5255008.7490999997</v>
      </c>
      <c r="I354" s="4">
        <v>3651575.6828000001</v>
      </c>
      <c r="J354" s="4">
        <v>31135635.439399999</v>
      </c>
      <c r="K354" s="5">
        <f t="shared" si="39"/>
        <v>171711012.45619997</v>
      </c>
      <c r="L354" s="7"/>
      <c r="M354" s="169"/>
      <c r="N354" s="161"/>
      <c r="O354" s="8">
        <v>23</v>
      </c>
      <c r="P354" s="4" t="s">
        <v>734</v>
      </c>
      <c r="Q354" s="4">
        <v>125061222.9199</v>
      </c>
      <c r="R354" s="4">
        <v>-1564740.79</v>
      </c>
      <c r="S354" s="4">
        <v>1724346.7886999999</v>
      </c>
      <c r="T354" s="4">
        <v>5060115.3470000001</v>
      </c>
      <c r="U354" s="4">
        <v>3516149.0751</v>
      </c>
      <c r="V354" s="4">
        <v>25913703.3939</v>
      </c>
      <c r="W354" s="6">
        <f t="shared" si="40"/>
        <v>159710796.73460001</v>
      </c>
    </row>
    <row r="355" spans="1:23" ht="24.95" customHeight="1">
      <c r="A355" s="163"/>
      <c r="B355" s="160"/>
      <c r="C355" s="1">
        <v>19</v>
      </c>
      <c r="D355" s="4" t="s">
        <v>383</v>
      </c>
      <c r="E355" s="4">
        <v>134183045.57539999</v>
      </c>
      <c r="F355" s="4">
        <v>0</v>
      </c>
      <c r="G355" s="4">
        <v>1850118.6725000001</v>
      </c>
      <c r="H355" s="4">
        <v>5429194.3767999997</v>
      </c>
      <c r="I355" s="4">
        <v>3772612.9696999998</v>
      </c>
      <c r="J355" s="4">
        <v>29991896.644099999</v>
      </c>
      <c r="K355" s="5">
        <f t="shared" si="39"/>
        <v>175226868.23850003</v>
      </c>
      <c r="L355" s="7"/>
      <c r="M355" s="14"/>
      <c r="N355" s="164" t="s">
        <v>840</v>
      </c>
      <c r="O355" s="165"/>
      <c r="P355" s="166"/>
      <c r="Q355" s="10">
        <f>SUM(Q332:Q354)</f>
        <v>3304386935.3034997</v>
      </c>
      <c r="R355" s="10">
        <f t="shared" ref="R355:V355" si="43">SUM(R332:R354)</f>
        <v>-35989038.169999987</v>
      </c>
      <c r="S355" s="10">
        <f t="shared" si="43"/>
        <v>45560957.005199999</v>
      </c>
      <c r="T355" s="10">
        <f t="shared" si="43"/>
        <v>133699148.7326</v>
      </c>
      <c r="U355" s="10">
        <f t="shared" si="43"/>
        <v>92904233.584100023</v>
      </c>
      <c r="V355" s="10">
        <f t="shared" si="43"/>
        <v>660653689.77269995</v>
      </c>
      <c r="W355" s="6">
        <f t="shared" si="40"/>
        <v>4201215926.2280998</v>
      </c>
    </row>
    <row r="356" spans="1:23" ht="24.95" customHeight="1">
      <c r="A356" s="163"/>
      <c r="B356" s="160"/>
      <c r="C356" s="1">
        <v>20</v>
      </c>
      <c r="D356" s="4" t="s">
        <v>384</v>
      </c>
      <c r="E356" s="4">
        <v>135343284.14680001</v>
      </c>
      <c r="F356" s="4">
        <v>0</v>
      </c>
      <c r="G356" s="4">
        <v>1866116.0665</v>
      </c>
      <c r="H356" s="4">
        <v>5476138.9121000003</v>
      </c>
      <c r="I356" s="4">
        <v>3805233.5669999998</v>
      </c>
      <c r="J356" s="4">
        <v>30409935.939399999</v>
      </c>
      <c r="K356" s="5">
        <f t="shared" si="39"/>
        <v>176900708.6318</v>
      </c>
      <c r="L356" s="7"/>
      <c r="M356" s="167">
        <v>34</v>
      </c>
      <c r="N356" s="159" t="s">
        <v>53</v>
      </c>
      <c r="O356" s="8">
        <v>1</v>
      </c>
      <c r="P356" s="4" t="s">
        <v>735</v>
      </c>
      <c r="Q356" s="4">
        <v>124132328.5763</v>
      </c>
      <c r="R356" s="4">
        <v>0</v>
      </c>
      <c r="S356" s="4">
        <v>1711539.1738</v>
      </c>
      <c r="T356" s="4">
        <v>5022531.2549000001</v>
      </c>
      <c r="U356" s="4">
        <v>3490032.8185999999</v>
      </c>
      <c r="V356" s="4">
        <v>24269883.015500002</v>
      </c>
      <c r="W356" s="6">
        <f t="shared" si="40"/>
        <v>158626314.8391</v>
      </c>
    </row>
    <row r="357" spans="1:23" ht="24.95" customHeight="1">
      <c r="A357" s="163"/>
      <c r="B357" s="160"/>
      <c r="C357" s="1">
        <v>21</v>
      </c>
      <c r="D357" s="4" t="s">
        <v>385</v>
      </c>
      <c r="E357" s="4">
        <v>126789519.4313</v>
      </c>
      <c r="F357" s="4">
        <v>0</v>
      </c>
      <c r="G357" s="4">
        <v>1748176.5776</v>
      </c>
      <c r="H357" s="4">
        <v>5130044.1347000003</v>
      </c>
      <c r="I357" s="4">
        <v>3564740.8610999999</v>
      </c>
      <c r="J357" s="4">
        <v>29285126.297699999</v>
      </c>
      <c r="K357" s="5">
        <f t="shared" si="39"/>
        <v>166517607.30239999</v>
      </c>
      <c r="L357" s="7"/>
      <c r="M357" s="168"/>
      <c r="N357" s="160"/>
      <c r="O357" s="8">
        <v>2</v>
      </c>
      <c r="P357" s="4" t="s">
        <v>736</v>
      </c>
      <c r="Q357" s="4">
        <v>212419000.4506</v>
      </c>
      <c r="R357" s="4">
        <v>0</v>
      </c>
      <c r="S357" s="4">
        <v>2928837.6743000001</v>
      </c>
      <c r="T357" s="4">
        <v>8594707.6086999997</v>
      </c>
      <c r="U357" s="4">
        <v>5972249.8672000002</v>
      </c>
      <c r="V357" s="4">
        <v>31768654.932100002</v>
      </c>
      <c r="W357" s="6">
        <f t="shared" si="40"/>
        <v>261683450.53289998</v>
      </c>
    </row>
    <row r="358" spans="1:23" ht="24.95" customHeight="1">
      <c r="A358" s="163"/>
      <c r="B358" s="160"/>
      <c r="C358" s="1">
        <v>22</v>
      </c>
      <c r="D358" s="4" t="s">
        <v>386</v>
      </c>
      <c r="E358" s="4">
        <v>116298842.8698</v>
      </c>
      <c r="F358" s="4">
        <v>0</v>
      </c>
      <c r="G358" s="4">
        <v>1603530.9071</v>
      </c>
      <c r="H358" s="4">
        <v>4705579.7625000002</v>
      </c>
      <c r="I358" s="4">
        <v>3269791.0611</v>
      </c>
      <c r="J358" s="4">
        <v>27257678.736299999</v>
      </c>
      <c r="K358" s="5">
        <f t="shared" si="39"/>
        <v>153135423.33680001</v>
      </c>
      <c r="L358" s="7"/>
      <c r="M358" s="168"/>
      <c r="N358" s="160"/>
      <c r="O358" s="8">
        <v>3</v>
      </c>
      <c r="P358" s="4" t="s">
        <v>737</v>
      </c>
      <c r="Q358" s="4">
        <v>145892779.60499999</v>
      </c>
      <c r="R358" s="4">
        <v>0</v>
      </c>
      <c r="S358" s="4">
        <v>2011572.7331999999</v>
      </c>
      <c r="T358" s="4">
        <v>5902983.1618999997</v>
      </c>
      <c r="U358" s="4">
        <v>4101837.0850999998</v>
      </c>
      <c r="V358" s="4">
        <v>27170099.767200001</v>
      </c>
      <c r="W358" s="6">
        <f t="shared" si="40"/>
        <v>185079272.3524</v>
      </c>
    </row>
    <row r="359" spans="1:23" ht="24.95" customHeight="1">
      <c r="A359" s="163"/>
      <c r="B359" s="160"/>
      <c r="C359" s="1">
        <v>23</v>
      </c>
      <c r="D359" s="4" t="s">
        <v>387</v>
      </c>
      <c r="E359" s="4">
        <v>142724091.29980001</v>
      </c>
      <c r="F359" s="4">
        <v>0</v>
      </c>
      <c r="G359" s="4">
        <v>1967882.7918</v>
      </c>
      <c r="H359" s="4">
        <v>5774774.5297999997</v>
      </c>
      <c r="I359" s="4">
        <v>4012748.0758000002</v>
      </c>
      <c r="J359" s="4">
        <v>31166426.043099999</v>
      </c>
      <c r="K359" s="5">
        <f t="shared" si="39"/>
        <v>185645922.7403</v>
      </c>
      <c r="L359" s="7"/>
      <c r="M359" s="168"/>
      <c r="N359" s="160"/>
      <c r="O359" s="8">
        <v>4</v>
      </c>
      <c r="P359" s="4" t="s">
        <v>738</v>
      </c>
      <c r="Q359" s="4">
        <v>174196851.3339</v>
      </c>
      <c r="R359" s="4">
        <v>0</v>
      </c>
      <c r="S359" s="4">
        <v>2401829.8733000001</v>
      </c>
      <c r="T359" s="4">
        <v>7048197.1969999997</v>
      </c>
      <c r="U359" s="4">
        <v>4897618.0098999999</v>
      </c>
      <c r="V359" s="4">
        <v>24322737.1457</v>
      </c>
      <c r="W359" s="6">
        <f t="shared" si="40"/>
        <v>212867233.5598</v>
      </c>
    </row>
    <row r="360" spans="1:23" ht="24.95" customHeight="1">
      <c r="A360" s="163"/>
      <c r="B360" s="160"/>
      <c r="C360" s="1">
        <v>24</v>
      </c>
      <c r="D360" s="4" t="s">
        <v>388</v>
      </c>
      <c r="E360" s="4">
        <v>105545672.4656</v>
      </c>
      <c r="F360" s="4">
        <v>0</v>
      </c>
      <c r="G360" s="4">
        <v>1455265.966</v>
      </c>
      <c r="H360" s="4">
        <v>4270494.5992999999</v>
      </c>
      <c r="I360" s="4">
        <v>2967461.1359000001</v>
      </c>
      <c r="J360" s="4">
        <v>24147581.920899998</v>
      </c>
      <c r="K360" s="5">
        <f t="shared" si="39"/>
        <v>138386476.08770001</v>
      </c>
      <c r="L360" s="7"/>
      <c r="M360" s="168"/>
      <c r="N360" s="160"/>
      <c r="O360" s="8">
        <v>5</v>
      </c>
      <c r="P360" s="4" t="s">
        <v>739</v>
      </c>
      <c r="Q360" s="4">
        <v>188192778.6841</v>
      </c>
      <c r="R360" s="4">
        <v>0</v>
      </c>
      <c r="S360" s="4">
        <v>2594806.0158000002</v>
      </c>
      <c r="T360" s="4">
        <v>7614487.8914999999</v>
      </c>
      <c r="U360" s="4">
        <v>5291119.4155000001</v>
      </c>
      <c r="V360" s="4">
        <v>33969722.165600002</v>
      </c>
      <c r="W360" s="6">
        <f t="shared" si="40"/>
        <v>237662914.17250001</v>
      </c>
    </row>
    <row r="361" spans="1:23" ht="24.95" customHeight="1">
      <c r="A361" s="163"/>
      <c r="B361" s="160"/>
      <c r="C361" s="1">
        <v>25</v>
      </c>
      <c r="D361" s="4" t="s">
        <v>389</v>
      </c>
      <c r="E361" s="4">
        <v>132472422.5202</v>
      </c>
      <c r="F361" s="4">
        <v>0</v>
      </c>
      <c r="G361" s="4">
        <v>1826532.5656000001</v>
      </c>
      <c r="H361" s="4">
        <v>5359980.6766999997</v>
      </c>
      <c r="I361" s="4">
        <v>3724518.0803999999</v>
      </c>
      <c r="J361" s="4">
        <v>27406715.092</v>
      </c>
      <c r="K361" s="5">
        <f t="shared" si="39"/>
        <v>170790168.93489999</v>
      </c>
      <c r="L361" s="7"/>
      <c r="M361" s="168"/>
      <c r="N361" s="160"/>
      <c r="O361" s="8">
        <v>6</v>
      </c>
      <c r="P361" s="4" t="s">
        <v>740</v>
      </c>
      <c r="Q361" s="4">
        <v>130370636.09370001</v>
      </c>
      <c r="R361" s="4">
        <v>0</v>
      </c>
      <c r="S361" s="4">
        <v>1797553.0899</v>
      </c>
      <c r="T361" s="4">
        <v>5274940.0740999999</v>
      </c>
      <c r="U361" s="4">
        <v>3665425.4678000002</v>
      </c>
      <c r="V361" s="4">
        <v>24093682.095199998</v>
      </c>
      <c r="W361" s="6">
        <f t="shared" si="40"/>
        <v>165202236.82069999</v>
      </c>
    </row>
    <row r="362" spans="1:23" ht="24.95" customHeight="1">
      <c r="A362" s="163"/>
      <c r="B362" s="160"/>
      <c r="C362" s="1">
        <v>26</v>
      </c>
      <c r="D362" s="4" t="s">
        <v>390</v>
      </c>
      <c r="E362" s="4">
        <v>120482996.8812</v>
      </c>
      <c r="F362" s="4">
        <v>0</v>
      </c>
      <c r="G362" s="4">
        <v>1661222.1111999999</v>
      </c>
      <c r="H362" s="4">
        <v>4874875.2598000001</v>
      </c>
      <c r="I362" s="4">
        <v>3387430.3174000001</v>
      </c>
      <c r="J362" s="4">
        <v>27462519.220199998</v>
      </c>
      <c r="K362" s="5">
        <f t="shared" si="39"/>
        <v>157869043.78979999</v>
      </c>
      <c r="L362" s="7"/>
      <c r="M362" s="168"/>
      <c r="N362" s="160"/>
      <c r="O362" s="8">
        <v>7</v>
      </c>
      <c r="P362" s="4" t="s">
        <v>741</v>
      </c>
      <c r="Q362" s="4">
        <v>125394141.86149999</v>
      </c>
      <c r="R362" s="4">
        <v>0</v>
      </c>
      <c r="S362" s="4">
        <v>1728937.0821</v>
      </c>
      <c r="T362" s="4">
        <v>5073585.6155000003</v>
      </c>
      <c r="U362" s="4">
        <v>3525509.2316999999</v>
      </c>
      <c r="V362" s="4">
        <v>27522501.607700001</v>
      </c>
      <c r="W362" s="6">
        <f t="shared" si="40"/>
        <v>163244675.3985</v>
      </c>
    </row>
    <row r="363" spans="1:23" ht="24.95" customHeight="1">
      <c r="A363" s="163"/>
      <c r="B363" s="161"/>
      <c r="C363" s="1">
        <v>27</v>
      </c>
      <c r="D363" s="4" t="s">
        <v>391</v>
      </c>
      <c r="E363" s="4">
        <v>111642514.6011</v>
      </c>
      <c r="F363" s="4">
        <v>0</v>
      </c>
      <c r="G363" s="4">
        <v>1539329.3544000001</v>
      </c>
      <c r="H363" s="4">
        <v>4517179.5727000004</v>
      </c>
      <c r="I363" s="4">
        <v>3138876.4262999999</v>
      </c>
      <c r="J363" s="4">
        <v>25250143.661200002</v>
      </c>
      <c r="K363" s="5">
        <f t="shared" si="39"/>
        <v>146088043.61570001</v>
      </c>
      <c r="L363" s="7"/>
      <c r="M363" s="168"/>
      <c r="N363" s="160"/>
      <c r="O363" s="8">
        <v>8</v>
      </c>
      <c r="P363" s="4" t="s">
        <v>742</v>
      </c>
      <c r="Q363" s="4">
        <v>194628856.9337</v>
      </c>
      <c r="R363" s="4">
        <v>0</v>
      </c>
      <c r="S363" s="4">
        <v>2683546.7990000001</v>
      </c>
      <c r="T363" s="4">
        <v>7874898.7331999997</v>
      </c>
      <c r="U363" s="4">
        <v>5472072.4724000003</v>
      </c>
      <c r="V363" s="4">
        <v>30964104.444800001</v>
      </c>
      <c r="W363" s="6">
        <f t="shared" si="40"/>
        <v>241623479.3831</v>
      </c>
    </row>
    <row r="364" spans="1:23" ht="24.95" customHeight="1">
      <c r="A364" s="1"/>
      <c r="B364" s="164" t="s">
        <v>824</v>
      </c>
      <c r="C364" s="165"/>
      <c r="D364" s="166"/>
      <c r="E364" s="10">
        <f>SUM(E337:E363)</f>
        <v>3490946003.7654996</v>
      </c>
      <c r="F364" s="10">
        <f t="shared" ref="F364:K364" si="44">SUM(F337:F363)</f>
        <v>0</v>
      </c>
      <c r="G364" s="10">
        <f t="shared" si="44"/>
        <v>48133237.390200004</v>
      </c>
      <c r="H364" s="10">
        <f t="shared" si="44"/>
        <v>141247534.90269998</v>
      </c>
      <c r="I364" s="10">
        <f t="shared" si="44"/>
        <v>98149420.547200024</v>
      </c>
      <c r="J364" s="10">
        <f t="shared" si="44"/>
        <v>790114433.35739994</v>
      </c>
      <c r="K364" s="10">
        <f t="shared" si="44"/>
        <v>4568590629.9630003</v>
      </c>
      <c r="L364" s="7"/>
      <c r="M364" s="168"/>
      <c r="N364" s="160"/>
      <c r="O364" s="8">
        <v>9</v>
      </c>
      <c r="P364" s="4" t="s">
        <v>743</v>
      </c>
      <c r="Q364" s="4">
        <v>138544464.45829999</v>
      </c>
      <c r="R364" s="4">
        <v>0</v>
      </c>
      <c r="S364" s="4">
        <v>1910254.0083999999</v>
      </c>
      <c r="T364" s="4">
        <v>5605662.2067999998</v>
      </c>
      <c r="U364" s="4">
        <v>3895236.1027000002</v>
      </c>
      <c r="V364" s="4">
        <v>24553205.736900002</v>
      </c>
      <c r="W364" s="6">
        <f t="shared" si="40"/>
        <v>174508822.5131</v>
      </c>
    </row>
    <row r="365" spans="1:23" ht="24.95" customHeight="1">
      <c r="A365" s="163">
        <v>18</v>
      </c>
      <c r="B365" s="159" t="s">
        <v>37</v>
      </c>
      <c r="C365" s="1">
        <v>1</v>
      </c>
      <c r="D365" s="4" t="s">
        <v>392</v>
      </c>
      <c r="E365" s="4">
        <v>209026974.0458</v>
      </c>
      <c r="F365" s="4">
        <v>0</v>
      </c>
      <c r="G365" s="4">
        <v>2882068.3424999998</v>
      </c>
      <c r="H365" s="4">
        <v>8457462.4701000005</v>
      </c>
      <c r="I365" s="4">
        <v>5876881.6129999999</v>
      </c>
      <c r="J365" s="4">
        <v>35853733.874700002</v>
      </c>
      <c r="K365" s="5">
        <f t="shared" si="39"/>
        <v>262097120.3461</v>
      </c>
      <c r="L365" s="7"/>
      <c r="M365" s="168"/>
      <c r="N365" s="160"/>
      <c r="O365" s="8">
        <v>10</v>
      </c>
      <c r="P365" s="4" t="s">
        <v>744</v>
      </c>
      <c r="Q365" s="4">
        <v>127917787.4957</v>
      </c>
      <c r="R365" s="4">
        <v>0</v>
      </c>
      <c r="S365" s="4">
        <v>1763733.1614999999</v>
      </c>
      <c r="T365" s="4">
        <v>5175695.108</v>
      </c>
      <c r="U365" s="4">
        <v>3596462.594</v>
      </c>
      <c r="V365" s="4">
        <v>24864123.2311</v>
      </c>
      <c r="W365" s="6">
        <f t="shared" si="40"/>
        <v>163317801.59030002</v>
      </c>
    </row>
    <row r="366" spans="1:23" ht="24.95" customHeight="1">
      <c r="A366" s="163"/>
      <c r="B366" s="160"/>
      <c r="C366" s="1">
        <v>2</v>
      </c>
      <c r="D366" s="4" t="s">
        <v>393</v>
      </c>
      <c r="E366" s="4">
        <v>212544132.87310001</v>
      </c>
      <c r="F366" s="4">
        <v>0</v>
      </c>
      <c r="G366" s="4">
        <v>2930563.0027999999</v>
      </c>
      <c r="H366" s="4">
        <v>8599770.6049000006</v>
      </c>
      <c r="I366" s="4">
        <v>5975768.0181</v>
      </c>
      <c r="J366" s="4">
        <v>42975950.842399999</v>
      </c>
      <c r="K366" s="5">
        <f t="shared" si="39"/>
        <v>273026185.34130001</v>
      </c>
      <c r="L366" s="7"/>
      <c r="M366" s="168"/>
      <c r="N366" s="160"/>
      <c r="O366" s="8">
        <v>11</v>
      </c>
      <c r="P366" s="4" t="s">
        <v>745</v>
      </c>
      <c r="Q366" s="4">
        <v>190894019.86750001</v>
      </c>
      <c r="R366" s="4">
        <v>0</v>
      </c>
      <c r="S366" s="4">
        <v>2632050.7864000001</v>
      </c>
      <c r="T366" s="4">
        <v>7723783.0963000003</v>
      </c>
      <c r="U366" s="4">
        <v>5367065.9517000001</v>
      </c>
      <c r="V366" s="4">
        <v>32721381.359000001</v>
      </c>
      <c r="W366" s="6">
        <f t="shared" si="40"/>
        <v>239338301.0609</v>
      </c>
    </row>
    <row r="367" spans="1:23" ht="24.95" customHeight="1">
      <c r="A367" s="163"/>
      <c r="B367" s="160"/>
      <c r="C367" s="1">
        <v>3</v>
      </c>
      <c r="D367" s="4" t="s">
        <v>394</v>
      </c>
      <c r="E367" s="4">
        <v>175897243.2881</v>
      </c>
      <c r="F367" s="4">
        <v>0</v>
      </c>
      <c r="G367" s="4">
        <v>2425274.9134999998</v>
      </c>
      <c r="H367" s="4">
        <v>7116996.9353999998</v>
      </c>
      <c r="I367" s="4">
        <v>4945425.2474999996</v>
      </c>
      <c r="J367" s="4">
        <v>37947249.098899998</v>
      </c>
      <c r="K367" s="5">
        <f t="shared" si="39"/>
        <v>228332189.48340002</v>
      </c>
      <c r="L367" s="7"/>
      <c r="M367" s="168"/>
      <c r="N367" s="160"/>
      <c r="O367" s="8">
        <v>12</v>
      </c>
      <c r="P367" s="4" t="s">
        <v>746</v>
      </c>
      <c r="Q367" s="4">
        <v>151098788.27950001</v>
      </c>
      <c r="R367" s="4">
        <v>0</v>
      </c>
      <c r="S367" s="4">
        <v>2083353.291</v>
      </c>
      <c r="T367" s="4">
        <v>6113624.0285999998</v>
      </c>
      <c r="U367" s="4">
        <v>4248206.2165999999</v>
      </c>
      <c r="V367" s="4">
        <v>27246185.131499998</v>
      </c>
      <c r="W367" s="6">
        <f t="shared" si="40"/>
        <v>190790156.94720003</v>
      </c>
    </row>
    <row r="368" spans="1:23" ht="24.95" customHeight="1">
      <c r="A368" s="163"/>
      <c r="B368" s="160"/>
      <c r="C368" s="1">
        <v>4</v>
      </c>
      <c r="D368" s="4" t="s">
        <v>395</v>
      </c>
      <c r="E368" s="4">
        <v>135438360.93380001</v>
      </c>
      <c r="F368" s="4">
        <v>0</v>
      </c>
      <c r="G368" s="4">
        <v>1867426.9872999999</v>
      </c>
      <c r="H368" s="4">
        <v>5479985.824</v>
      </c>
      <c r="I368" s="4">
        <v>3807906.6910000001</v>
      </c>
      <c r="J368" s="4">
        <v>27157692.991300002</v>
      </c>
      <c r="K368" s="5">
        <f t="shared" si="39"/>
        <v>173751373.42740005</v>
      </c>
      <c r="L368" s="7"/>
      <c r="M368" s="168"/>
      <c r="N368" s="160"/>
      <c r="O368" s="8">
        <v>13</v>
      </c>
      <c r="P368" s="4" t="s">
        <v>747</v>
      </c>
      <c r="Q368" s="4">
        <v>129867392.63410001</v>
      </c>
      <c r="R368" s="4">
        <v>0</v>
      </c>
      <c r="S368" s="4">
        <v>1790614.3584</v>
      </c>
      <c r="T368" s="4">
        <v>5254578.2873999998</v>
      </c>
      <c r="U368" s="4">
        <v>3651276.5655</v>
      </c>
      <c r="V368" s="4">
        <v>25827789.2337</v>
      </c>
      <c r="W368" s="6">
        <f t="shared" si="40"/>
        <v>166391651.07910001</v>
      </c>
    </row>
    <row r="369" spans="1:23" ht="24.95" customHeight="1">
      <c r="A369" s="163"/>
      <c r="B369" s="160"/>
      <c r="C369" s="1">
        <v>5</v>
      </c>
      <c r="D369" s="4" t="s">
        <v>396</v>
      </c>
      <c r="E369" s="4">
        <v>222654551.20469999</v>
      </c>
      <c r="F369" s="4">
        <v>0</v>
      </c>
      <c r="G369" s="4">
        <v>3069965.6647999999</v>
      </c>
      <c r="H369" s="4">
        <v>9008849.3085999992</v>
      </c>
      <c r="I369" s="4">
        <v>6260026.6974999998</v>
      </c>
      <c r="J369" s="4">
        <v>46785074.259499997</v>
      </c>
      <c r="K369" s="5">
        <f t="shared" si="39"/>
        <v>287778467.13510001</v>
      </c>
      <c r="L369" s="7"/>
      <c r="M369" s="168"/>
      <c r="N369" s="160"/>
      <c r="O369" s="8">
        <v>14</v>
      </c>
      <c r="P369" s="4" t="s">
        <v>748</v>
      </c>
      <c r="Q369" s="4">
        <v>186016595.83610001</v>
      </c>
      <c r="R369" s="4">
        <v>0</v>
      </c>
      <c r="S369" s="4">
        <v>2564800.7607</v>
      </c>
      <c r="T369" s="4">
        <v>7526437.1275000004</v>
      </c>
      <c r="U369" s="4">
        <v>5229935.1161000002</v>
      </c>
      <c r="V369" s="4">
        <v>33772871.259499997</v>
      </c>
      <c r="W369" s="6">
        <f t="shared" si="40"/>
        <v>235110640.09990001</v>
      </c>
    </row>
    <row r="370" spans="1:23" ht="24.95" customHeight="1">
      <c r="A370" s="163"/>
      <c r="B370" s="160"/>
      <c r="C370" s="1">
        <v>6</v>
      </c>
      <c r="D370" s="4" t="s">
        <v>397</v>
      </c>
      <c r="E370" s="4">
        <v>149158464.7554</v>
      </c>
      <c r="F370" s="4">
        <v>0</v>
      </c>
      <c r="G370" s="4">
        <v>2056600.0692</v>
      </c>
      <c r="H370" s="4">
        <v>6035116.3936000001</v>
      </c>
      <c r="I370" s="4">
        <v>4193653.2015999998</v>
      </c>
      <c r="J370" s="4">
        <v>32262295.724199999</v>
      </c>
      <c r="K370" s="5">
        <f t="shared" si="39"/>
        <v>193706130.14399999</v>
      </c>
      <c r="L370" s="7"/>
      <c r="M370" s="168"/>
      <c r="N370" s="160"/>
      <c r="O370" s="8">
        <v>15</v>
      </c>
      <c r="P370" s="4" t="s">
        <v>749</v>
      </c>
      <c r="Q370" s="4">
        <v>123312874.43260001</v>
      </c>
      <c r="R370" s="4">
        <v>0</v>
      </c>
      <c r="S370" s="4">
        <v>1700240.5227000001</v>
      </c>
      <c r="T370" s="4">
        <v>4989375.2342999997</v>
      </c>
      <c r="U370" s="4">
        <v>3466993.5194000001</v>
      </c>
      <c r="V370" s="4">
        <v>24422852.7018</v>
      </c>
      <c r="W370" s="6">
        <f t="shared" si="40"/>
        <v>157892336.41080001</v>
      </c>
    </row>
    <row r="371" spans="1:23" ht="24.95" customHeight="1">
      <c r="A371" s="163"/>
      <c r="B371" s="160"/>
      <c r="C371" s="1">
        <v>7</v>
      </c>
      <c r="D371" s="4" t="s">
        <v>398</v>
      </c>
      <c r="E371" s="4">
        <v>130065887.89049999</v>
      </c>
      <c r="F371" s="4">
        <v>0</v>
      </c>
      <c r="G371" s="4">
        <v>1793351.2152</v>
      </c>
      <c r="H371" s="4">
        <v>5262609.6249000002</v>
      </c>
      <c r="I371" s="4">
        <v>3656857.3434000001</v>
      </c>
      <c r="J371" s="4">
        <v>29893140.0649</v>
      </c>
      <c r="K371" s="5">
        <f t="shared" si="39"/>
        <v>170671846.13890001</v>
      </c>
      <c r="L371" s="7"/>
      <c r="M371" s="169"/>
      <c r="N371" s="161"/>
      <c r="O371" s="8">
        <v>16</v>
      </c>
      <c r="P371" s="4" t="s">
        <v>750</v>
      </c>
      <c r="Q371" s="4">
        <v>133769766.4966</v>
      </c>
      <c r="R371" s="4">
        <v>0</v>
      </c>
      <c r="S371" s="4">
        <v>1844420.3718999999</v>
      </c>
      <c r="T371" s="4">
        <v>5412472.6482999995</v>
      </c>
      <c r="U371" s="4">
        <v>3760993.4539999999</v>
      </c>
      <c r="V371" s="4">
        <v>26755379.219599999</v>
      </c>
      <c r="W371" s="6">
        <f t="shared" si="40"/>
        <v>171543032.19039997</v>
      </c>
    </row>
    <row r="372" spans="1:23" ht="24.95" customHeight="1">
      <c r="A372" s="163"/>
      <c r="B372" s="160"/>
      <c r="C372" s="1">
        <v>8</v>
      </c>
      <c r="D372" s="4" t="s">
        <v>399</v>
      </c>
      <c r="E372" s="4">
        <v>173304267.68970001</v>
      </c>
      <c r="F372" s="4">
        <v>0</v>
      </c>
      <c r="G372" s="4">
        <v>2389522.9111000001</v>
      </c>
      <c r="H372" s="4">
        <v>7012082.2758999998</v>
      </c>
      <c r="I372" s="4">
        <v>4872522.6438999996</v>
      </c>
      <c r="J372" s="4">
        <v>37474511.924599998</v>
      </c>
      <c r="K372" s="5">
        <f t="shared" si="39"/>
        <v>225052907.44520003</v>
      </c>
      <c r="L372" s="7"/>
      <c r="M372" s="14"/>
      <c r="N372" s="164" t="s">
        <v>841</v>
      </c>
      <c r="O372" s="165"/>
      <c r="P372" s="166"/>
      <c r="Q372" s="10">
        <f>SUM(Q356:Q371)</f>
        <v>2476649063.0391998</v>
      </c>
      <c r="R372" s="10">
        <f t="shared" ref="R372:V372" si="45">SUM(R356:R371)</f>
        <v>0</v>
      </c>
      <c r="S372" s="10">
        <f t="shared" si="45"/>
        <v>34148089.702399999</v>
      </c>
      <c r="T372" s="10">
        <f t="shared" si="45"/>
        <v>100207959.27400002</v>
      </c>
      <c r="U372" s="10">
        <f t="shared" si="45"/>
        <v>69632033.8882</v>
      </c>
      <c r="V372" s="10">
        <f t="shared" si="45"/>
        <v>444245173.04689997</v>
      </c>
      <c r="W372" s="6">
        <f t="shared" si="40"/>
        <v>3124882318.9506998</v>
      </c>
    </row>
    <row r="373" spans="1:23" ht="24.95" customHeight="1">
      <c r="A373" s="163"/>
      <c r="B373" s="160"/>
      <c r="C373" s="1">
        <v>9</v>
      </c>
      <c r="D373" s="4" t="s">
        <v>400</v>
      </c>
      <c r="E373" s="4">
        <v>191172634.76640001</v>
      </c>
      <c r="F373" s="4">
        <v>0</v>
      </c>
      <c r="G373" s="4">
        <v>2635892.3346000002</v>
      </c>
      <c r="H373" s="4">
        <v>7735056.1630999995</v>
      </c>
      <c r="I373" s="4">
        <v>5374899.3272000002</v>
      </c>
      <c r="J373" s="4">
        <v>35356597.7588</v>
      </c>
      <c r="K373" s="5">
        <f t="shared" si="39"/>
        <v>242275080.35010001</v>
      </c>
      <c r="L373" s="7"/>
      <c r="M373" s="167">
        <v>35</v>
      </c>
      <c r="N373" s="159" t="s">
        <v>54</v>
      </c>
      <c r="O373" s="8">
        <v>1</v>
      </c>
      <c r="P373" s="4" t="s">
        <v>751</v>
      </c>
      <c r="Q373" s="4">
        <v>138243098.92379999</v>
      </c>
      <c r="R373" s="4">
        <v>0</v>
      </c>
      <c r="S373" s="4">
        <v>1906098.774</v>
      </c>
      <c r="T373" s="4">
        <v>5593468.6239999998</v>
      </c>
      <c r="U373" s="4">
        <v>3886763.0835000002</v>
      </c>
      <c r="V373" s="4">
        <v>27646528.239599999</v>
      </c>
      <c r="W373" s="6">
        <f t="shared" si="40"/>
        <v>177275957.64489999</v>
      </c>
    </row>
    <row r="374" spans="1:23" ht="24.95" customHeight="1">
      <c r="A374" s="163"/>
      <c r="B374" s="160"/>
      <c r="C374" s="1">
        <v>10</v>
      </c>
      <c r="D374" s="4" t="s">
        <v>401</v>
      </c>
      <c r="E374" s="4">
        <v>180600958.7441</v>
      </c>
      <c r="F374" s="4">
        <v>0</v>
      </c>
      <c r="G374" s="4">
        <v>2490129.8418000001</v>
      </c>
      <c r="H374" s="4">
        <v>7307314.4632000001</v>
      </c>
      <c r="I374" s="4">
        <v>5077672.1930999998</v>
      </c>
      <c r="J374" s="4">
        <v>42327197.122699998</v>
      </c>
      <c r="K374" s="5">
        <f t="shared" si="39"/>
        <v>237803272.36490002</v>
      </c>
      <c r="L374" s="7"/>
      <c r="M374" s="168"/>
      <c r="N374" s="160"/>
      <c r="O374" s="8">
        <v>2</v>
      </c>
      <c r="P374" s="4" t="s">
        <v>752</v>
      </c>
      <c r="Q374" s="4">
        <v>152979675.4851</v>
      </c>
      <c r="R374" s="4">
        <v>0</v>
      </c>
      <c r="S374" s="4">
        <v>2109287.0035999999</v>
      </c>
      <c r="T374" s="4">
        <v>6189726.8044999996</v>
      </c>
      <c r="U374" s="4">
        <v>4301088.1544000003</v>
      </c>
      <c r="V374" s="4">
        <v>25762339.954399999</v>
      </c>
      <c r="W374" s="6">
        <f t="shared" si="40"/>
        <v>191342117.40200001</v>
      </c>
    </row>
    <row r="375" spans="1:23" ht="24.95" customHeight="1">
      <c r="A375" s="163"/>
      <c r="B375" s="160"/>
      <c r="C375" s="1">
        <v>11</v>
      </c>
      <c r="D375" s="4" t="s">
        <v>402</v>
      </c>
      <c r="E375" s="4">
        <v>192819774.49290001</v>
      </c>
      <c r="F375" s="4">
        <v>0</v>
      </c>
      <c r="G375" s="4">
        <v>2658603.1320000002</v>
      </c>
      <c r="H375" s="4">
        <v>7801701.2575000003</v>
      </c>
      <c r="I375" s="4">
        <v>5421209.3558999998</v>
      </c>
      <c r="J375" s="4">
        <v>45074136.896700002</v>
      </c>
      <c r="K375" s="5">
        <f t="shared" si="39"/>
        <v>253775425.13499999</v>
      </c>
      <c r="L375" s="7"/>
      <c r="M375" s="168"/>
      <c r="N375" s="160"/>
      <c r="O375" s="8">
        <v>3</v>
      </c>
      <c r="P375" s="4" t="s">
        <v>753</v>
      </c>
      <c r="Q375" s="4">
        <v>128088337.6805</v>
      </c>
      <c r="R375" s="4">
        <v>0</v>
      </c>
      <c r="S375" s="4">
        <v>1766084.7111</v>
      </c>
      <c r="T375" s="4">
        <v>5182595.7570000002</v>
      </c>
      <c r="U375" s="4">
        <v>3601257.6845</v>
      </c>
      <c r="V375" s="4">
        <v>24464955.431699999</v>
      </c>
      <c r="W375" s="6">
        <f t="shared" si="40"/>
        <v>163103231.26480001</v>
      </c>
    </row>
    <row r="376" spans="1:23" ht="24.95" customHeight="1">
      <c r="A376" s="163"/>
      <c r="B376" s="160"/>
      <c r="C376" s="1">
        <v>12</v>
      </c>
      <c r="D376" s="4" t="s">
        <v>403</v>
      </c>
      <c r="E376" s="4">
        <v>166629848.30199999</v>
      </c>
      <c r="F376" s="4">
        <v>0</v>
      </c>
      <c r="G376" s="4">
        <v>2297495.8753</v>
      </c>
      <c r="H376" s="4">
        <v>6742027.8882999998</v>
      </c>
      <c r="I376" s="4">
        <v>4684868.5252999999</v>
      </c>
      <c r="J376" s="4">
        <v>35151880.191600002</v>
      </c>
      <c r="K376" s="5">
        <f t="shared" si="39"/>
        <v>215506120.78249997</v>
      </c>
      <c r="L376" s="7"/>
      <c r="M376" s="168"/>
      <c r="N376" s="160"/>
      <c r="O376" s="8">
        <v>4</v>
      </c>
      <c r="P376" s="4" t="s">
        <v>754</v>
      </c>
      <c r="Q376" s="4">
        <v>143412239.56169999</v>
      </c>
      <c r="R376" s="4">
        <v>0</v>
      </c>
      <c r="S376" s="4">
        <v>1977370.9946000001</v>
      </c>
      <c r="T376" s="4">
        <v>5802617.7692999998</v>
      </c>
      <c r="U376" s="4">
        <v>4032095.6546</v>
      </c>
      <c r="V376" s="4">
        <v>27469098.153499998</v>
      </c>
      <c r="W376" s="6">
        <f t="shared" si="40"/>
        <v>182693422.13369998</v>
      </c>
    </row>
    <row r="377" spans="1:23" ht="24.95" customHeight="1">
      <c r="A377" s="163"/>
      <c r="B377" s="160"/>
      <c r="C377" s="1">
        <v>13</v>
      </c>
      <c r="D377" s="4" t="s">
        <v>404</v>
      </c>
      <c r="E377" s="4">
        <v>144362718.07969999</v>
      </c>
      <c r="F377" s="4">
        <v>0</v>
      </c>
      <c r="G377" s="4">
        <v>1990476.2124999999</v>
      </c>
      <c r="H377" s="4">
        <v>5841075.1809</v>
      </c>
      <c r="I377" s="4">
        <v>4058818.7593999999</v>
      </c>
      <c r="J377" s="4">
        <v>34023260.135899998</v>
      </c>
      <c r="K377" s="5">
        <f t="shared" si="39"/>
        <v>190276348.36840001</v>
      </c>
      <c r="L377" s="7"/>
      <c r="M377" s="168"/>
      <c r="N377" s="160"/>
      <c r="O377" s="8">
        <v>5</v>
      </c>
      <c r="P377" s="4" t="s">
        <v>755</v>
      </c>
      <c r="Q377" s="4">
        <v>201146637.08340001</v>
      </c>
      <c r="R377" s="4">
        <v>0</v>
      </c>
      <c r="S377" s="4">
        <v>2773414.0896000001</v>
      </c>
      <c r="T377" s="4">
        <v>8138615.3240999999</v>
      </c>
      <c r="U377" s="4">
        <v>5655322.6127000004</v>
      </c>
      <c r="V377" s="4">
        <v>37539961.006200001</v>
      </c>
      <c r="W377" s="6">
        <f t="shared" si="40"/>
        <v>255253950.116</v>
      </c>
    </row>
    <row r="378" spans="1:23" ht="24.95" customHeight="1">
      <c r="A378" s="163"/>
      <c r="B378" s="160"/>
      <c r="C378" s="1">
        <v>14</v>
      </c>
      <c r="D378" s="4" t="s">
        <v>405</v>
      </c>
      <c r="E378" s="4">
        <v>148646215.33469999</v>
      </c>
      <c r="F378" s="4">
        <v>0</v>
      </c>
      <c r="G378" s="4">
        <v>2049537.1632999999</v>
      </c>
      <c r="H378" s="4">
        <v>6014390.2156999996</v>
      </c>
      <c r="I378" s="4">
        <v>4179251.0929</v>
      </c>
      <c r="J378" s="4">
        <v>30792336.320300002</v>
      </c>
      <c r="K378" s="5">
        <f t="shared" si="39"/>
        <v>191681730.12690002</v>
      </c>
      <c r="L378" s="7"/>
      <c r="M378" s="168"/>
      <c r="N378" s="160"/>
      <c r="O378" s="8">
        <v>6</v>
      </c>
      <c r="P378" s="4" t="s">
        <v>756</v>
      </c>
      <c r="Q378" s="4">
        <v>166698610.4648</v>
      </c>
      <c r="R378" s="4">
        <v>0</v>
      </c>
      <c r="S378" s="4">
        <v>2298443.9695000001</v>
      </c>
      <c r="T378" s="4">
        <v>6744810.0813999996</v>
      </c>
      <c r="U378" s="4">
        <v>4686801.8026000001</v>
      </c>
      <c r="V378" s="4">
        <v>28722847.2896</v>
      </c>
      <c r="W378" s="6">
        <f t="shared" si="40"/>
        <v>209151513.60790002</v>
      </c>
    </row>
    <row r="379" spans="1:23" ht="24.95" customHeight="1">
      <c r="A379" s="163"/>
      <c r="B379" s="160"/>
      <c r="C379" s="1">
        <v>15</v>
      </c>
      <c r="D379" s="4" t="s">
        <v>406</v>
      </c>
      <c r="E379" s="4">
        <v>172072545.80899999</v>
      </c>
      <c r="F379" s="4">
        <v>0</v>
      </c>
      <c r="G379" s="4">
        <v>2372539.9037000001</v>
      </c>
      <c r="H379" s="4">
        <v>6962245.4468999999</v>
      </c>
      <c r="I379" s="4">
        <v>4837892.2632999998</v>
      </c>
      <c r="J379" s="4">
        <v>37677938.867799997</v>
      </c>
      <c r="K379" s="5">
        <f t="shared" si="39"/>
        <v>223923162.29069999</v>
      </c>
      <c r="L379" s="7"/>
      <c r="M379" s="168"/>
      <c r="N379" s="160"/>
      <c r="O379" s="8">
        <v>7</v>
      </c>
      <c r="P379" s="4" t="s">
        <v>757</v>
      </c>
      <c r="Q379" s="4">
        <v>153474439.26109999</v>
      </c>
      <c r="R379" s="4">
        <v>0</v>
      </c>
      <c r="S379" s="4">
        <v>2116108.8169999998</v>
      </c>
      <c r="T379" s="4">
        <v>6209745.4939000001</v>
      </c>
      <c r="U379" s="4">
        <v>4314998.6468000002</v>
      </c>
      <c r="V379" s="4">
        <v>27050751.5667</v>
      </c>
      <c r="W379" s="6">
        <f t="shared" si="40"/>
        <v>193166043.78550002</v>
      </c>
    </row>
    <row r="380" spans="1:23" ht="24.95" customHeight="1">
      <c r="A380" s="163"/>
      <c r="B380" s="160"/>
      <c r="C380" s="1">
        <v>16</v>
      </c>
      <c r="D380" s="4" t="s">
        <v>407</v>
      </c>
      <c r="E380" s="4">
        <v>133465240.20100001</v>
      </c>
      <c r="F380" s="4">
        <v>0</v>
      </c>
      <c r="G380" s="4">
        <v>1840221.5567999999</v>
      </c>
      <c r="H380" s="4">
        <v>5400151.1776999999</v>
      </c>
      <c r="I380" s="4">
        <v>3752431.5685999999</v>
      </c>
      <c r="J380" s="4">
        <v>28886145.967</v>
      </c>
      <c r="K380" s="5">
        <f t="shared" si="39"/>
        <v>173344190.47110003</v>
      </c>
      <c r="L380" s="7"/>
      <c r="M380" s="168"/>
      <c r="N380" s="160"/>
      <c r="O380" s="8">
        <v>8</v>
      </c>
      <c r="P380" s="4" t="s">
        <v>758</v>
      </c>
      <c r="Q380" s="4">
        <v>133337808.05</v>
      </c>
      <c r="R380" s="4">
        <v>0</v>
      </c>
      <c r="S380" s="4">
        <v>1838464.5196</v>
      </c>
      <c r="T380" s="4">
        <v>5394995.1320000002</v>
      </c>
      <c r="U380" s="4">
        <v>3748848.7598999999</v>
      </c>
      <c r="V380" s="4">
        <v>25417313.108800001</v>
      </c>
      <c r="W380" s="6">
        <f t="shared" si="40"/>
        <v>169737429.57029998</v>
      </c>
    </row>
    <row r="381" spans="1:23" ht="24.95" customHeight="1">
      <c r="A381" s="163"/>
      <c r="B381" s="160"/>
      <c r="C381" s="1">
        <v>17</v>
      </c>
      <c r="D381" s="4" t="s">
        <v>408</v>
      </c>
      <c r="E381" s="4">
        <v>185706610.27289999</v>
      </c>
      <c r="F381" s="4">
        <v>0</v>
      </c>
      <c r="G381" s="4">
        <v>2560526.6730999998</v>
      </c>
      <c r="H381" s="4">
        <v>7513894.7688999996</v>
      </c>
      <c r="I381" s="4">
        <v>5221219.7411000002</v>
      </c>
      <c r="J381" s="4">
        <v>40696524.287900001</v>
      </c>
      <c r="K381" s="5">
        <f t="shared" si="39"/>
        <v>241698775.7439</v>
      </c>
      <c r="L381" s="7"/>
      <c r="M381" s="168"/>
      <c r="N381" s="160"/>
      <c r="O381" s="8">
        <v>9</v>
      </c>
      <c r="P381" s="4" t="s">
        <v>759</v>
      </c>
      <c r="Q381" s="4">
        <v>175851233.61179999</v>
      </c>
      <c r="R381" s="4">
        <v>0</v>
      </c>
      <c r="S381" s="4">
        <v>2424640.5310999998</v>
      </c>
      <c r="T381" s="4">
        <v>7115135.3331000004</v>
      </c>
      <c r="U381" s="4">
        <v>4944131.6660000002</v>
      </c>
      <c r="V381" s="4">
        <v>33134815.083099999</v>
      </c>
      <c r="W381" s="6">
        <f t="shared" si="40"/>
        <v>223469956.22509998</v>
      </c>
    </row>
    <row r="382" spans="1:23" ht="24.95" customHeight="1">
      <c r="A382" s="163"/>
      <c r="B382" s="160"/>
      <c r="C382" s="1">
        <v>18</v>
      </c>
      <c r="D382" s="4" t="s">
        <v>409</v>
      </c>
      <c r="E382" s="4">
        <v>124908888.0116</v>
      </c>
      <c r="F382" s="4">
        <v>0</v>
      </c>
      <c r="G382" s="4">
        <v>1722246.3918000001</v>
      </c>
      <c r="H382" s="4">
        <v>5053951.7082000002</v>
      </c>
      <c r="I382" s="4">
        <v>3511866.1148999999</v>
      </c>
      <c r="J382" s="4">
        <v>29332763.367699999</v>
      </c>
      <c r="K382" s="5">
        <f t="shared" si="39"/>
        <v>164529715.59420002</v>
      </c>
      <c r="L382" s="7"/>
      <c r="M382" s="168"/>
      <c r="N382" s="160"/>
      <c r="O382" s="8">
        <v>10</v>
      </c>
      <c r="P382" s="4" t="s">
        <v>760</v>
      </c>
      <c r="Q382" s="4">
        <v>124019889.895</v>
      </c>
      <c r="R382" s="4">
        <v>0</v>
      </c>
      <c r="S382" s="4">
        <v>1709988.8669</v>
      </c>
      <c r="T382" s="4">
        <v>5017981.8616000004</v>
      </c>
      <c r="U382" s="4">
        <v>3486871.5575999999</v>
      </c>
      <c r="V382" s="4">
        <v>25631310.8781</v>
      </c>
      <c r="W382" s="6">
        <f t="shared" si="40"/>
        <v>159866043.05919999</v>
      </c>
    </row>
    <row r="383" spans="1:23" ht="24.95" customHeight="1">
      <c r="A383" s="163"/>
      <c r="B383" s="160"/>
      <c r="C383" s="1">
        <v>19</v>
      </c>
      <c r="D383" s="4" t="s">
        <v>410</v>
      </c>
      <c r="E383" s="4">
        <v>164817118.4136</v>
      </c>
      <c r="F383" s="4">
        <v>0</v>
      </c>
      <c r="G383" s="4">
        <v>2272501.9172</v>
      </c>
      <c r="H383" s="4">
        <v>6668682.8328</v>
      </c>
      <c r="I383" s="4">
        <v>4633902.8592999997</v>
      </c>
      <c r="J383" s="4">
        <v>37974536.5801</v>
      </c>
      <c r="K383" s="5">
        <f t="shared" si="39"/>
        <v>216366742.60299999</v>
      </c>
      <c r="L383" s="7"/>
      <c r="M383" s="168"/>
      <c r="N383" s="160"/>
      <c r="O383" s="8">
        <v>11</v>
      </c>
      <c r="P383" s="4" t="s">
        <v>761</v>
      </c>
      <c r="Q383" s="4">
        <v>118791336.20739999</v>
      </c>
      <c r="R383" s="4">
        <v>0</v>
      </c>
      <c r="S383" s="4">
        <v>1637897.4580000001</v>
      </c>
      <c r="T383" s="4">
        <v>4806428.7987000002</v>
      </c>
      <c r="U383" s="4">
        <v>3339868.5635000002</v>
      </c>
      <c r="V383" s="4">
        <v>22841964.883299999</v>
      </c>
      <c r="W383" s="6">
        <f t="shared" si="40"/>
        <v>151417495.9109</v>
      </c>
    </row>
    <row r="384" spans="1:23" ht="24.95" customHeight="1">
      <c r="A384" s="163"/>
      <c r="B384" s="160"/>
      <c r="C384" s="1">
        <v>20</v>
      </c>
      <c r="D384" s="4" t="s">
        <v>411</v>
      </c>
      <c r="E384" s="4">
        <v>138187132.96180001</v>
      </c>
      <c r="F384" s="4">
        <v>0</v>
      </c>
      <c r="G384" s="4">
        <v>1905327.1142</v>
      </c>
      <c r="H384" s="4">
        <v>5591204.1793</v>
      </c>
      <c r="I384" s="4">
        <v>3885189.5769000002</v>
      </c>
      <c r="J384" s="4">
        <v>29521686.154199999</v>
      </c>
      <c r="K384" s="5">
        <f t="shared" si="39"/>
        <v>179090539.98640001</v>
      </c>
      <c r="L384" s="7"/>
      <c r="M384" s="168"/>
      <c r="N384" s="160"/>
      <c r="O384" s="8">
        <v>12</v>
      </c>
      <c r="P384" s="4" t="s">
        <v>762</v>
      </c>
      <c r="Q384" s="4">
        <v>127362478.7723</v>
      </c>
      <c r="R384" s="4">
        <v>0</v>
      </c>
      <c r="S384" s="4">
        <v>1756076.5530999999</v>
      </c>
      <c r="T384" s="4">
        <v>5153226.7030999996</v>
      </c>
      <c r="U384" s="4">
        <v>3580849.8549000002</v>
      </c>
      <c r="V384" s="4">
        <v>24453216.8981</v>
      </c>
      <c r="W384" s="6">
        <f t="shared" si="40"/>
        <v>162305848.78150001</v>
      </c>
    </row>
    <row r="385" spans="1:23" ht="24.95" customHeight="1">
      <c r="A385" s="163"/>
      <c r="B385" s="160"/>
      <c r="C385" s="1">
        <v>21</v>
      </c>
      <c r="D385" s="4" t="s">
        <v>412</v>
      </c>
      <c r="E385" s="4">
        <v>176138184.26210001</v>
      </c>
      <c r="F385" s="4">
        <v>0</v>
      </c>
      <c r="G385" s="4">
        <v>2428597.0128000001</v>
      </c>
      <c r="H385" s="4">
        <v>7126745.6736000003</v>
      </c>
      <c r="I385" s="4">
        <v>4952199.4046999998</v>
      </c>
      <c r="J385" s="4">
        <v>38367808.184100002</v>
      </c>
      <c r="K385" s="5">
        <f t="shared" si="39"/>
        <v>229013534.53730002</v>
      </c>
      <c r="L385" s="7"/>
      <c r="M385" s="168"/>
      <c r="N385" s="160"/>
      <c r="O385" s="8">
        <v>13</v>
      </c>
      <c r="P385" s="4" t="s">
        <v>763</v>
      </c>
      <c r="Q385" s="4">
        <v>138521759.22639999</v>
      </c>
      <c r="R385" s="4">
        <v>0</v>
      </c>
      <c r="S385" s="4">
        <v>1909940.9482</v>
      </c>
      <c r="T385" s="4">
        <v>5604743.5279999999</v>
      </c>
      <c r="U385" s="4">
        <v>3894597.7355999998</v>
      </c>
      <c r="V385" s="4">
        <v>28313350.696800001</v>
      </c>
      <c r="W385" s="6">
        <f t="shared" si="40"/>
        <v>178244392.13499996</v>
      </c>
    </row>
    <row r="386" spans="1:23" ht="24.95" customHeight="1">
      <c r="A386" s="163"/>
      <c r="B386" s="160"/>
      <c r="C386" s="1">
        <v>22</v>
      </c>
      <c r="D386" s="4" t="s">
        <v>413</v>
      </c>
      <c r="E386" s="4">
        <v>197063117.73570001</v>
      </c>
      <c r="F386" s="4">
        <v>0</v>
      </c>
      <c r="G386" s="4">
        <v>2717110.4383999999</v>
      </c>
      <c r="H386" s="4">
        <v>7973391.6166000003</v>
      </c>
      <c r="I386" s="4">
        <v>5540512.7423999999</v>
      </c>
      <c r="J386" s="4">
        <v>39787494.705899999</v>
      </c>
      <c r="K386" s="5">
        <f t="shared" si="39"/>
        <v>253081627.23900002</v>
      </c>
      <c r="L386" s="7"/>
      <c r="M386" s="168"/>
      <c r="N386" s="160"/>
      <c r="O386" s="8">
        <v>14</v>
      </c>
      <c r="P386" s="4" t="s">
        <v>764</v>
      </c>
      <c r="Q386" s="4">
        <v>152427437.98120001</v>
      </c>
      <c r="R386" s="4">
        <v>0</v>
      </c>
      <c r="S386" s="4">
        <v>2101672.7412</v>
      </c>
      <c r="T386" s="4">
        <v>6167382.6645</v>
      </c>
      <c r="U386" s="4">
        <v>4285561.7637999998</v>
      </c>
      <c r="V386" s="4">
        <v>31708552.524099998</v>
      </c>
      <c r="W386" s="6">
        <f t="shared" si="40"/>
        <v>196690607.67480001</v>
      </c>
    </row>
    <row r="387" spans="1:23" ht="24.95" customHeight="1">
      <c r="A387" s="163"/>
      <c r="B387" s="161"/>
      <c r="C387" s="1">
        <v>23</v>
      </c>
      <c r="D387" s="4" t="s">
        <v>414</v>
      </c>
      <c r="E387" s="4">
        <v>201218468.97130001</v>
      </c>
      <c r="F387" s="4">
        <v>0</v>
      </c>
      <c r="G387" s="4">
        <v>2774404.5092000002</v>
      </c>
      <c r="H387" s="4">
        <v>8141521.7216999996</v>
      </c>
      <c r="I387" s="4">
        <v>5657342.1964999996</v>
      </c>
      <c r="J387" s="4">
        <v>45431086.650799997</v>
      </c>
      <c r="K387" s="5">
        <f t="shared" si="39"/>
        <v>263222824.04950002</v>
      </c>
      <c r="L387" s="7"/>
      <c r="M387" s="168"/>
      <c r="N387" s="160"/>
      <c r="O387" s="8">
        <v>15</v>
      </c>
      <c r="P387" s="4" t="s">
        <v>765</v>
      </c>
      <c r="Q387" s="4">
        <v>141374924.2101</v>
      </c>
      <c r="R387" s="4">
        <v>0</v>
      </c>
      <c r="S387" s="4">
        <v>1949280.4473999999</v>
      </c>
      <c r="T387" s="4">
        <v>5720185.7377000004</v>
      </c>
      <c r="U387" s="4">
        <v>3974815.6735</v>
      </c>
      <c r="V387" s="4">
        <v>23800591.3061</v>
      </c>
      <c r="W387" s="6">
        <f t="shared" si="40"/>
        <v>176819797.37480003</v>
      </c>
    </row>
    <row r="388" spans="1:23" ht="24.95" customHeight="1">
      <c r="A388" s="1"/>
      <c r="B388" s="164" t="s">
        <v>825</v>
      </c>
      <c r="C388" s="165"/>
      <c r="D388" s="166"/>
      <c r="E388" s="10">
        <f>SUM(E365:E387)</f>
        <v>3925899339.0399013</v>
      </c>
      <c r="F388" s="10">
        <f t="shared" ref="F388:K388" si="46">SUM(F365:F387)</f>
        <v>0</v>
      </c>
      <c r="G388" s="10">
        <f t="shared" si="46"/>
        <v>54130383.183100007</v>
      </c>
      <c r="H388" s="10">
        <f t="shared" si="46"/>
        <v>158846227.73180005</v>
      </c>
      <c r="I388" s="10">
        <f t="shared" si="46"/>
        <v>110378317.17750001</v>
      </c>
      <c r="J388" s="10">
        <f t="shared" si="46"/>
        <v>840751041.97199988</v>
      </c>
      <c r="K388" s="10">
        <f t="shared" si="46"/>
        <v>5090005309.1043015</v>
      </c>
      <c r="L388" s="21"/>
      <c r="M388" s="168"/>
      <c r="N388" s="160"/>
      <c r="O388" s="8">
        <v>16</v>
      </c>
      <c r="P388" s="4" t="s">
        <v>766</v>
      </c>
      <c r="Q388" s="4">
        <v>147336901.72479999</v>
      </c>
      <c r="R388" s="4">
        <v>0</v>
      </c>
      <c r="S388" s="4">
        <v>2031484.3195</v>
      </c>
      <c r="T388" s="4">
        <v>5961413.9395000003</v>
      </c>
      <c r="U388" s="4">
        <v>4142439.1880999999</v>
      </c>
      <c r="V388" s="4">
        <v>26788509.039099999</v>
      </c>
      <c r="W388" s="6">
        <f t="shared" si="40"/>
        <v>186260748.211</v>
      </c>
    </row>
    <row r="389" spans="1:23" ht="24.95" customHeight="1">
      <c r="A389" s="163">
        <v>19</v>
      </c>
      <c r="B389" s="159" t="s">
        <v>38</v>
      </c>
      <c r="C389" s="1">
        <v>1</v>
      </c>
      <c r="D389" s="4" t="s">
        <v>415</v>
      </c>
      <c r="E389" s="4">
        <v>129125940.1821</v>
      </c>
      <c r="F389" s="4">
        <v>0</v>
      </c>
      <c r="G389" s="4">
        <v>1780391.1963</v>
      </c>
      <c r="H389" s="4">
        <v>5224578.3014000002</v>
      </c>
      <c r="I389" s="4">
        <v>3630430.3168000001</v>
      </c>
      <c r="J389" s="4">
        <v>31161108.360800002</v>
      </c>
      <c r="K389" s="5">
        <f t="shared" si="39"/>
        <v>170922448.3574</v>
      </c>
      <c r="L389" s="7"/>
      <c r="M389" s="169"/>
      <c r="N389" s="161"/>
      <c r="O389" s="8">
        <v>17</v>
      </c>
      <c r="P389" s="4" t="s">
        <v>767</v>
      </c>
      <c r="Q389" s="4">
        <v>146986777.70230001</v>
      </c>
      <c r="R389" s="4">
        <v>0</v>
      </c>
      <c r="S389" s="4">
        <v>2026656.8021</v>
      </c>
      <c r="T389" s="4">
        <v>5947247.5344000002</v>
      </c>
      <c r="U389" s="4">
        <v>4132595.3034000001</v>
      </c>
      <c r="V389" s="4">
        <v>25882921.121399999</v>
      </c>
      <c r="W389" s="6">
        <f t="shared" si="40"/>
        <v>184976198.46360001</v>
      </c>
    </row>
    <row r="390" spans="1:23" ht="24.95" customHeight="1">
      <c r="A390" s="163"/>
      <c r="B390" s="160"/>
      <c r="C390" s="1">
        <v>2</v>
      </c>
      <c r="D390" s="4" t="s">
        <v>416</v>
      </c>
      <c r="E390" s="4">
        <v>132258897.6736</v>
      </c>
      <c r="F390" s="4">
        <v>0</v>
      </c>
      <c r="G390" s="4">
        <v>1823588.4805000001</v>
      </c>
      <c r="H390" s="4">
        <v>5351341.2253</v>
      </c>
      <c r="I390" s="4">
        <v>3718514.7392000002</v>
      </c>
      <c r="J390" s="4">
        <v>32145424.349300001</v>
      </c>
      <c r="K390" s="5">
        <f t="shared" si="39"/>
        <v>175297766.46790001</v>
      </c>
      <c r="L390" s="7"/>
      <c r="M390" s="14"/>
      <c r="N390" s="164" t="s">
        <v>842</v>
      </c>
      <c r="O390" s="165"/>
      <c r="P390" s="166"/>
      <c r="Q390" s="10">
        <f>SUM(Q373:Q389)</f>
        <v>2490053585.8417001</v>
      </c>
      <c r="R390" s="10">
        <f t="shared" ref="R390:V390" si="47">SUM(R373:R389)</f>
        <v>0</v>
      </c>
      <c r="S390" s="10">
        <f t="shared" si="47"/>
        <v>34332911.546499997</v>
      </c>
      <c r="T390" s="10">
        <f t="shared" si="47"/>
        <v>100750321.08679999</v>
      </c>
      <c r="U390" s="10">
        <f t="shared" si="47"/>
        <v>70008907.70540002</v>
      </c>
      <c r="V390" s="10">
        <f t="shared" si="47"/>
        <v>466629027.18059999</v>
      </c>
      <c r="W390" s="6">
        <f t="shared" si="40"/>
        <v>3161774753.3610005</v>
      </c>
    </row>
    <row r="391" spans="1:23" ht="24.95" customHeight="1">
      <c r="A391" s="163"/>
      <c r="B391" s="160"/>
      <c r="C391" s="1">
        <v>3</v>
      </c>
      <c r="D391" s="4" t="s">
        <v>417</v>
      </c>
      <c r="E391" s="4">
        <v>120594057.62379999</v>
      </c>
      <c r="F391" s="4">
        <v>0</v>
      </c>
      <c r="G391" s="4">
        <v>1662753.419</v>
      </c>
      <c r="H391" s="4">
        <v>4879368.9002999999</v>
      </c>
      <c r="I391" s="4">
        <v>3390552.8371000001</v>
      </c>
      <c r="J391" s="4">
        <v>30467244.2555</v>
      </c>
      <c r="K391" s="5">
        <f t="shared" si="39"/>
        <v>160993977.03569999</v>
      </c>
      <c r="L391" s="7"/>
      <c r="M391" s="167">
        <v>36</v>
      </c>
      <c r="N391" s="159" t="s">
        <v>55</v>
      </c>
      <c r="O391" s="8">
        <v>1</v>
      </c>
      <c r="P391" s="4" t="s">
        <v>768</v>
      </c>
      <c r="Q391" s="4">
        <v>138354306.2958</v>
      </c>
      <c r="R391" s="4">
        <v>0</v>
      </c>
      <c r="S391" s="4">
        <v>1907632.1036</v>
      </c>
      <c r="T391" s="4">
        <v>5597968.1973000001</v>
      </c>
      <c r="U391" s="4">
        <v>3889889.7256999998</v>
      </c>
      <c r="V391" s="4">
        <v>27536168.608399998</v>
      </c>
      <c r="W391" s="6">
        <f t="shared" si="40"/>
        <v>177285964.93079996</v>
      </c>
    </row>
    <row r="392" spans="1:23" ht="24.95" customHeight="1">
      <c r="A392" s="163"/>
      <c r="B392" s="160"/>
      <c r="C392" s="1">
        <v>4</v>
      </c>
      <c r="D392" s="4" t="s">
        <v>418</v>
      </c>
      <c r="E392" s="4">
        <v>130827880.4831</v>
      </c>
      <c r="F392" s="4">
        <v>0</v>
      </c>
      <c r="G392" s="4">
        <v>1803857.5852000001</v>
      </c>
      <c r="H392" s="4">
        <v>5293440.6876999997</v>
      </c>
      <c r="I392" s="4">
        <v>3678281.0868000002</v>
      </c>
      <c r="J392" s="4">
        <v>32065897.320700001</v>
      </c>
      <c r="K392" s="5">
        <f t="shared" si="39"/>
        <v>173669357.16349998</v>
      </c>
      <c r="L392" s="7"/>
      <c r="M392" s="168"/>
      <c r="N392" s="160"/>
      <c r="O392" s="8">
        <v>2</v>
      </c>
      <c r="P392" s="4" t="s">
        <v>769</v>
      </c>
      <c r="Q392" s="4">
        <v>133961547.8766</v>
      </c>
      <c r="R392" s="4">
        <v>0</v>
      </c>
      <c r="S392" s="4">
        <v>1847064.6576</v>
      </c>
      <c r="T392" s="4">
        <v>5420232.335</v>
      </c>
      <c r="U392" s="4">
        <v>3766385.4684000001</v>
      </c>
      <c r="V392" s="4">
        <v>30278744.843800001</v>
      </c>
      <c r="W392" s="6">
        <f t="shared" si="40"/>
        <v>175273975.1814</v>
      </c>
    </row>
    <row r="393" spans="1:23" ht="24.95" customHeight="1">
      <c r="A393" s="163"/>
      <c r="B393" s="160"/>
      <c r="C393" s="1">
        <v>5</v>
      </c>
      <c r="D393" s="4" t="s">
        <v>419</v>
      </c>
      <c r="E393" s="4">
        <v>158567697.8881</v>
      </c>
      <c r="F393" s="4">
        <v>0</v>
      </c>
      <c r="G393" s="4">
        <v>2186334.7747999998</v>
      </c>
      <c r="H393" s="4">
        <v>6415824.3689999999</v>
      </c>
      <c r="I393" s="4">
        <v>4458197.7631000001</v>
      </c>
      <c r="J393" s="4">
        <v>37488976.917499997</v>
      </c>
      <c r="K393" s="5">
        <f t="shared" ref="K393:K413" si="48">E393+F393+G393+H393+I393+J393</f>
        <v>209117031.71249998</v>
      </c>
      <c r="L393" s="7"/>
      <c r="M393" s="168"/>
      <c r="N393" s="160"/>
      <c r="O393" s="8">
        <v>3</v>
      </c>
      <c r="P393" s="4" t="s">
        <v>770</v>
      </c>
      <c r="Q393" s="4">
        <v>158096569.05199999</v>
      </c>
      <c r="R393" s="4">
        <v>0</v>
      </c>
      <c r="S393" s="4">
        <v>2179838.8404000001</v>
      </c>
      <c r="T393" s="4">
        <v>6396761.9753999999</v>
      </c>
      <c r="U393" s="4">
        <v>4444951.7769999998</v>
      </c>
      <c r="V393" s="4">
        <v>31798485.463300001</v>
      </c>
      <c r="W393" s="6">
        <f t="shared" ref="W393:W413" si="49">Q393+R393+S393+T393+U393+V393</f>
        <v>202916607.1081</v>
      </c>
    </row>
    <row r="394" spans="1:23" ht="24.95" customHeight="1">
      <c r="A394" s="163"/>
      <c r="B394" s="160"/>
      <c r="C394" s="1">
        <v>6</v>
      </c>
      <c r="D394" s="4" t="s">
        <v>420</v>
      </c>
      <c r="E394" s="4">
        <v>126331664.9314</v>
      </c>
      <c r="F394" s="4">
        <v>0</v>
      </c>
      <c r="G394" s="4">
        <v>1741863.67</v>
      </c>
      <c r="H394" s="4">
        <v>5111518.8354000002</v>
      </c>
      <c r="I394" s="4">
        <v>3551868.0885999999</v>
      </c>
      <c r="J394" s="4">
        <v>30961614.748199999</v>
      </c>
      <c r="K394" s="5">
        <f t="shared" si="48"/>
        <v>167698530.27360001</v>
      </c>
      <c r="L394" s="7"/>
      <c r="M394" s="168"/>
      <c r="N394" s="160"/>
      <c r="O394" s="8">
        <v>4</v>
      </c>
      <c r="P394" s="4" t="s">
        <v>771</v>
      </c>
      <c r="Q394" s="4">
        <v>174492489.9332</v>
      </c>
      <c r="R394" s="4">
        <v>0</v>
      </c>
      <c r="S394" s="4">
        <v>2405906.1444999999</v>
      </c>
      <c r="T394" s="4">
        <v>7060159.0615999997</v>
      </c>
      <c r="U394" s="4">
        <v>4905930.0138999997</v>
      </c>
      <c r="V394" s="4">
        <v>34643021.003399998</v>
      </c>
      <c r="W394" s="6">
        <f t="shared" si="49"/>
        <v>223507506.1566</v>
      </c>
    </row>
    <row r="395" spans="1:23" ht="24.95" customHeight="1">
      <c r="A395" s="163"/>
      <c r="B395" s="160"/>
      <c r="C395" s="1">
        <v>7</v>
      </c>
      <c r="D395" s="4" t="s">
        <v>421</v>
      </c>
      <c r="E395" s="4">
        <v>203913048.23210001</v>
      </c>
      <c r="F395" s="4">
        <v>0</v>
      </c>
      <c r="G395" s="4">
        <v>2811557.4251000001</v>
      </c>
      <c r="H395" s="4">
        <v>8250547.3777999999</v>
      </c>
      <c r="I395" s="4">
        <v>5733101.4298999999</v>
      </c>
      <c r="J395" s="4">
        <v>46196264.668099999</v>
      </c>
      <c r="K395" s="5">
        <f t="shared" si="48"/>
        <v>266904519.13299999</v>
      </c>
      <c r="L395" s="7"/>
      <c r="M395" s="168"/>
      <c r="N395" s="160"/>
      <c r="O395" s="8">
        <v>5</v>
      </c>
      <c r="P395" s="4" t="s">
        <v>772</v>
      </c>
      <c r="Q395" s="4">
        <v>151877116.5196</v>
      </c>
      <c r="R395" s="4">
        <v>0</v>
      </c>
      <c r="S395" s="4">
        <v>2094084.8972</v>
      </c>
      <c r="T395" s="4">
        <v>6145116.0497000003</v>
      </c>
      <c r="U395" s="4">
        <v>4270089.2435999997</v>
      </c>
      <c r="V395" s="4">
        <v>31362500.346999999</v>
      </c>
      <c r="W395" s="6">
        <f t="shared" si="49"/>
        <v>195748907.0571</v>
      </c>
    </row>
    <row r="396" spans="1:23" ht="24.95" customHeight="1">
      <c r="A396" s="163"/>
      <c r="B396" s="160"/>
      <c r="C396" s="1">
        <v>8</v>
      </c>
      <c r="D396" s="4" t="s">
        <v>422</v>
      </c>
      <c r="E396" s="4">
        <v>138929178.86680001</v>
      </c>
      <c r="F396" s="4">
        <v>0</v>
      </c>
      <c r="G396" s="4">
        <v>1915558.4587999999</v>
      </c>
      <c r="H396" s="4">
        <v>5621228.1771</v>
      </c>
      <c r="I396" s="4">
        <v>3906052.5107</v>
      </c>
      <c r="J396" s="4">
        <v>33240303.803199999</v>
      </c>
      <c r="K396" s="5">
        <f t="shared" si="48"/>
        <v>183612321.81659999</v>
      </c>
      <c r="L396" s="7"/>
      <c r="M396" s="168"/>
      <c r="N396" s="160"/>
      <c r="O396" s="8">
        <v>6</v>
      </c>
      <c r="P396" s="4" t="s">
        <v>773</v>
      </c>
      <c r="Q396" s="4">
        <v>210890127.02950001</v>
      </c>
      <c r="R396" s="4">
        <v>0</v>
      </c>
      <c r="S396" s="4">
        <v>2907757.5351999998</v>
      </c>
      <c r="T396" s="4">
        <v>8532847.6997999996</v>
      </c>
      <c r="U396" s="4">
        <v>5929264.9456000002</v>
      </c>
      <c r="V396" s="4">
        <v>42340364.658200003</v>
      </c>
      <c r="W396" s="6">
        <f t="shared" si="49"/>
        <v>270600361.86830002</v>
      </c>
    </row>
    <row r="397" spans="1:23" ht="24.95" customHeight="1">
      <c r="A397" s="163"/>
      <c r="B397" s="160"/>
      <c r="C397" s="1">
        <v>9</v>
      </c>
      <c r="D397" s="4" t="s">
        <v>423</v>
      </c>
      <c r="E397" s="4">
        <v>149343474.43000001</v>
      </c>
      <c r="F397" s="4">
        <v>0</v>
      </c>
      <c r="G397" s="4">
        <v>2059150.9865000001</v>
      </c>
      <c r="H397" s="4">
        <v>6042602.0895999996</v>
      </c>
      <c r="I397" s="4">
        <v>4198854.8267000001</v>
      </c>
      <c r="J397" s="4">
        <v>34310968.690499999</v>
      </c>
      <c r="K397" s="5">
        <f t="shared" si="48"/>
        <v>195955051.02329999</v>
      </c>
      <c r="L397" s="7"/>
      <c r="M397" s="168"/>
      <c r="N397" s="160"/>
      <c r="O397" s="8">
        <v>7</v>
      </c>
      <c r="P397" s="4" t="s">
        <v>774</v>
      </c>
      <c r="Q397" s="4">
        <v>160161902.1943</v>
      </c>
      <c r="R397" s="4">
        <v>0</v>
      </c>
      <c r="S397" s="4">
        <v>2208315.6974999998</v>
      </c>
      <c r="T397" s="4">
        <v>6480327.6377999997</v>
      </c>
      <c r="U397" s="4">
        <v>4503019.4901999999</v>
      </c>
      <c r="V397" s="4">
        <v>36084217.927100003</v>
      </c>
      <c r="W397" s="6">
        <f t="shared" si="49"/>
        <v>209437782.94690001</v>
      </c>
    </row>
    <row r="398" spans="1:23" ht="24.95" customHeight="1">
      <c r="A398" s="163"/>
      <c r="B398" s="160"/>
      <c r="C398" s="1">
        <v>10</v>
      </c>
      <c r="D398" s="4" t="s">
        <v>424</v>
      </c>
      <c r="E398" s="4">
        <v>150389433.8134</v>
      </c>
      <c r="F398" s="4">
        <v>0</v>
      </c>
      <c r="G398" s="4">
        <v>2073572.6965999999</v>
      </c>
      <c r="H398" s="4">
        <v>6084922.7626999998</v>
      </c>
      <c r="I398" s="4">
        <v>4228262.4162999997</v>
      </c>
      <c r="J398" s="4">
        <v>35692919.821699999</v>
      </c>
      <c r="K398" s="5">
        <f t="shared" si="48"/>
        <v>198469111.51069999</v>
      </c>
      <c r="L398" s="7"/>
      <c r="M398" s="168"/>
      <c r="N398" s="160"/>
      <c r="O398" s="8">
        <v>8</v>
      </c>
      <c r="P398" s="4" t="s">
        <v>383</v>
      </c>
      <c r="Q398" s="4">
        <v>145310454.1936</v>
      </c>
      <c r="R398" s="4">
        <v>0</v>
      </c>
      <c r="S398" s="4">
        <v>2003543.6181000001</v>
      </c>
      <c r="T398" s="4">
        <v>5879421.6319000004</v>
      </c>
      <c r="U398" s="4">
        <v>4085464.7603000002</v>
      </c>
      <c r="V398" s="4">
        <v>29769501.444600001</v>
      </c>
      <c r="W398" s="6">
        <f t="shared" si="49"/>
        <v>187048385.64850003</v>
      </c>
    </row>
    <row r="399" spans="1:23" ht="24.95" customHeight="1">
      <c r="A399" s="163"/>
      <c r="B399" s="160"/>
      <c r="C399" s="1">
        <v>11</v>
      </c>
      <c r="D399" s="4" t="s">
        <v>425</v>
      </c>
      <c r="E399" s="4">
        <v>139390220.47780001</v>
      </c>
      <c r="F399" s="4">
        <v>0</v>
      </c>
      <c r="G399" s="4">
        <v>1921915.3103</v>
      </c>
      <c r="H399" s="4">
        <v>5639882.4304</v>
      </c>
      <c r="I399" s="4">
        <v>3919014.8903000001</v>
      </c>
      <c r="J399" s="4">
        <v>29750271.832899999</v>
      </c>
      <c r="K399" s="5">
        <f t="shared" si="48"/>
        <v>180621304.94170001</v>
      </c>
      <c r="L399" s="7"/>
      <c r="M399" s="168"/>
      <c r="N399" s="160"/>
      <c r="O399" s="8">
        <v>9</v>
      </c>
      <c r="P399" s="4" t="s">
        <v>775</v>
      </c>
      <c r="Q399" s="4">
        <v>157084710.2164</v>
      </c>
      <c r="R399" s="4">
        <v>0</v>
      </c>
      <c r="S399" s="4">
        <v>2165887.3094000001</v>
      </c>
      <c r="T399" s="4">
        <v>6355821.0482000001</v>
      </c>
      <c r="U399" s="4">
        <v>4416502.9386999998</v>
      </c>
      <c r="V399" s="4">
        <v>31750486.5381</v>
      </c>
      <c r="W399" s="6">
        <f t="shared" si="49"/>
        <v>201773408.0508</v>
      </c>
    </row>
    <row r="400" spans="1:23" ht="24.95" customHeight="1">
      <c r="A400" s="163"/>
      <c r="B400" s="160"/>
      <c r="C400" s="1">
        <v>12</v>
      </c>
      <c r="D400" s="4" t="s">
        <v>426</v>
      </c>
      <c r="E400" s="4">
        <v>136558356.33410001</v>
      </c>
      <c r="F400" s="4">
        <v>0</v>
      </c>
      <c r="G400" s="4">
        <v>1882869.5075999999</v>
      </c>
      <c r="H400" s="4">
        <v>5525302.0762</v>
      </c>
      <c r="I400" s="4">
        <v>3839395.8344000001</v>
      </c>
      <c r="J400" s="4">
        <v>32678575.023600001</v>
      </c>
      <c r="K400" s="5">
        <f t="shared" si="48"/>
        <v>180484498.77590004</v>
      </c>
      <c r="L400" s="7"/>
      <c r="M400" s="168"/>
      <c r="N400" s="160"/>
      <c r="O400" s="8">
        <v>10</v>
      </c>
      <c r="P400" s="4" t="s">
        <v>776</v>
      </c>
      <c r="Q400" s="4">
        <v>207339006.7202</v>
      </c>
      <c r="R400" s="4">
        <v>0</v>
      </c>
      <c r="S400" s="4">
        <v>2858794.6132</v>
      </c>
      <c r="T400" s="4">
        <v>8389165.4459000006</v>
      </c>
      <c r="U400" s="4">
        <v>5829423.699</v>
      </c>
      <c r="V400" s="4">
        <v>36731558.1061</v>
      </c>
      <c r="W400" s="6">
        <f t="shared" si="49"/>
        <v>261147948.5844</v>
      </c>
    </row>
    <row r="401" spans="1:23" ht="24.95" customHeight="1">
      <c r="A401" s="163"/>
      <c r="B401" s="160"/>
      <c r="C401" s="1">
        <v>13</v>
      </c>
      <c r="D401" s="4" t="s">
        <v>427</v>
      </c>
      <c r="E401" s="4">
        <v>142684175.29660001</v>
      </c>
      <c r="F401" s="4">
        <v>0</v>
      </c>
      <c r="G401" s="4">
        <v>1967332.4291000001</v>
      </c>
      <c r="H401" s="4">
        <v>5773159.4841</v>
      </c>
      <c r="I401" s="4">
        <v>4011625.8204999999</v>
      </c>
      <c r="J401" s="4">
        <v>33430025.547499999</v>
      </c>
      <c r="K401" s="5">
        <f t="shared" si="48"/>
        <v>187866318.57780004</v>
      </c>
      <c r="L401" s="7"/>
      <c r="M401" s="168"/>
      <c r="N401" s="160"/>
      <c r="O401" s="8">
        <v>11</v>
      </c>
      <c r="P401" s="4" t="s">
        <v>777</v>
      </c>
      <c r="Q401" s="4">
        <v>129458322.21349999</v>
      </c>
      <c r="R401" s="4">
        <v>0</v>
      </c>
      <c r="S401" s="4">
        <v>1784974.0867999999</v>
      </c>
      <c r="T401" s="4">
        <v>5238026.8459000001</v>
      </c>
      <c r="U401" s="4">
        <v>3639775.378</v>
      </c>
      <c r="V401" s="4">
        <v>27128638.6809</v>
      </c>
      <c r="W401" s="6">
        <f t="shared" si="49"/>
        <v>167249737.2051</v>
      </c>
    </row>
    <row r="402" spans="1:23" ht="24.95" customHeight="1">
      <c r="A402" s="163"/>
      <c r="B402" s="160"/>
      <c r="C402" s="1">
        <v>14</v>
      </c>
      <c r="D402" s="4" t="s">
        <v>428</v>
      </c>
      <c r="E402" s="4">
        <v>127274924.6411</v>
      </c>
      <c r="F402" s="4">
        <v>0</v>
      </c>
      <c r="G402" s="4">
        <v>1754869.3548999999</v>
      </c>
      <c r="H402" s="4">
        <v>5149684.1661</v>
      </c>
      <c r="I402" s="4">
        <v>3578388.2335000001</v>
      </c>
      <c r="J402" s="4">
        <v>30445918.228599999</v>
      </c>
      <c r="K402" s="5">
        <f t="shared" si="48"/>
        <v>168203784.62419999</v>
      </c>
      <c r="L402" s="7"/>
      <c r="M402" s="168"/>
      <c r="N402" s="160"/>
      <c r="O402" s="8">
        <v>12</v>
      </c>
      <c r="P402" s="4" t="s">
        <v>778</v>
      </c>
      <c r="Q402" s="4">
        <v>149526501.92320001</v>
      </c>
      <c r="R402" s="4">
        <v>0</v>
      </c>
      <c r="S402" s="4">
        <v>2061674.5734000001</v>
      </c>
      <c r="T402" s="4">
        <v>6050007.5843000002</v>
      </c>
      <c r="U402" s="4">
        <v>4204000.7220000001</v>
      </c>
      <c r="V402" s="4">
        <v>32016355.104899999</v>
      </c>
      <c r="W402" s="6">
        <f t="shared" si="49"/>
        <v>193858539.90780002</v>
      </c>
    </row>
    <row r="403" spans="1:23" ht="24.95" customHeight="1">
      <c r="A403" s="163"/>
      <c r="B403" s="160"/>
      <c r="C403" s="1">
        <v>15</v>
      </c>
      <c r="D403" s="4" t="s">
        <v>429</v>
      </c>
      <c r="E403" s="4">
        <v>126610773.2986</v>
      </c>
      <c r="F403" s="4">
        <v>0</v>
      </c>
      <c r="G403" s="4">
        <v>1745712.0220999999</v>
      </c>
      <c r="H403" s="4">
        <v>5122811.8684999999</v>
      </c>
      <c r="I403" s="4">
        <v>3559715.3382000001</v>
      </c>
      <c r="J403" s="4">
        <v>27618468.093400002</v>
      </c>
      <c r="K403" s="5">
        <f t="shared" si="48"/>
        <v>164657480.62079999</v>
      </c>
      <c r="L403" s="7"/>
      <c r="M403" s="168"/>
      <c r="N403" s="160"/>
      <c r="O403" s="8">
        <v>13</v>
      </c>
      <c r="P403" s="4" t="s">
        <v>779</v>
      </c>
      <c r="Q403" s="4">
        <v>158418413.2428</v>
      </c>
      <c r="R403" s="4">
        <v>0</v>
      </c>
      <c r="S403" s="4">
        <v>2184276.4349000002</v>
      </c>
      <c r="T403" s="4">
        <v>6409784.1471999995</v>
      </c>
      <c r="U403" s="4">
        <v>4454000.5623000003</v>
      </c>
      <c r="V403" s="4">
        <v>35140280.035800003</v>
      </c>
      <c r="W403" s="6">
        <f t="shared" si="49"/>
        <v>206606754.42299998</v>
      </c>
    </row>
    <row r="404" spans="1:23" ht="24.95" customHeight="1">
      <c r="A404" s="163"/>
      <c r="B404" s="160"/>
      <c r="C404" s="1">
        <v>16</v>
      </c>
      <c r="D404" s="4" t="s">
        <v>430</v>
      </c>
      <c r="E404" s="4">
        <v>136837234.81529999</v>
      </c>
      <c r="F404" s="4">
        <v>0</v>
      </c>
      <c r="G404" s="4">
        <v>1886714.69</v>
      </c>
      <c r="H404" s="4">
        <v>5536585.8079000004</v>
      </c>
      <c r="I404" s="4">
        <v>3847236.6206999999</v>
      </c>
      <c r="J404" s="4">
        <v>32813045.7643</v>
      </c>
      <c r="K404" s="5">
        <f t="shared" si="48"/>
        <v>180920817.69819999</v>
      </c>
      <c r="L404" s="7"/>
      <c r="M404" s="169"/>
      <c r="N404" s="161"/>
      <c r="O404" s="8">
        <v>14</v>
      </c>
      <c r="P404" s="4" t="s">
        <v>780</v>
      </c>
      <c r="Q404" s="4">
        <v>174958402.84</v>
      </c>
      <c r="R404" s="4">
        <v>0</v>
      </c>
      <c r="S404" s="4">
        <v>2412330.1616000002</v>
      </c>
      <c r="T404" s="4">
        <v>7079010.4128999999</v>
      </c>
      <c r="U404" s="4">
        <v>4919029.352</v>
      </c>
      <c r="V404" s="4">
        <v>36850602.815700002</v>
      </c>
      <c r="W404" s="6">
        <f t="shared" si="49"/>
        <v>226219375.58219999</v>
      </c>
    </row>
    <row r="405" spans="1:23" ht="24.95" customHeight="1">
      <c r="A405" s="163"/>
      <c r="B405" s="160"/>
      <c r="C405" s="1">
        <v>17</v>
      </c>
      <c r="D405" s="4" t="s">
        <v>431</v>
      </c>
      <c r="E405" s="4">
        <v>156258636.26010001</v>
      </c>
      <c r="F405" s="4">
        <v>0</v>
      </c>
      <c r="G405" s="4">
        <v>2154497.3842000002</v>
      </c>
      <c r="H405" s="4">
        <v>6322397.1825999999</v>
      </c>
      <c r="I405" s="4">
        <v>4393277.5207000002</v>
      </c>
      <c r="J405" s="4">
        <v>37794424.6237</v>
      </c>
      <c r="K405" s="5">
        <f t="shared" si="48"/>
        <v>206923232.97130001</v>
      </c>
      <c r="L405" s="7"/>
      <c r="M405" s="14"/>
      <c r="N405" s="164" t="s">
        <v>843</v>
      </c>
      <c r="O405" s="165"/>
      <c r="P405" s="166"/>
      <c r="Q405" s="10">
        <f>SUM(Q391:Q404)</f>
        <v>2249929870.2507</v>
      </c>
      <c r="R405" s="10">
        <f t="shared" ref="R405:V405" si="50">SUM(R391:R404)</f>
        <v>0</v>
      </c>
      <c r="S405" s="10">
        <f t="shared" si="50"/>
        <v>31022080.673400007</v>
      </c>
      <c r="T405" s="10">
        <f t="shared" si="50"/>
        <v>91034650.072900012</v>
      </c>
      <c r="U405" s="10">
        <f t="shared" si="50"/>
        <v>63257728.076700002</v>
      </c>
      <c r="V405" s="10">
        <f t="shared" si="50"/>
        <v>463430925.57729995</v>
      </c>
      <c r="W405" s="6">
        <f t="shared" si="49"/>
        <v>2898675254.651</v>
      </c>
    </row>
    <row r="406" spans="1:23" ht="24.95" customHeight="1">
      <c r="A406" s="163"/>
      <c r="B406" s="160"/>
      <c r="C406" s="1">
        <v>18</v>
      </c>
      <c r="D406" s="4" t="s">
        <v>432</v>
      </c>
      <c r="E406" s="4">
        <v>187865331.64289999</v>
      </c>
      <c r="F406" s="4">
        <v>0</v>
      </c>
      <c r="G406" s="4">
        <v>2590291.1691000001</v>
      </c>
      <c r="H406" s="4">
        <v>7601239.0221999995</v>
      </c>
      <c r="I406" s="4">
        <v>5281913.1036999999</v>
      </c>
      <c r="J406" s="4">
        <v>42710473.319899999</v>
      </c>
      <c r="K406" s="5">
        <f t="shared" si="48"/>
        <v>246049248.25779998</v>
      </c>
      <c r="L406" s="7"/>
      <c r="M406" s="167">
        <v>37</v>
      </c>
      <c r="N406" s="159" t="s">
        <v>56</v>
      </c>
      <c r="O406" s="8">
        <v>1</v>
      </c>
      <c r="P406" s="4" t="s">
        <v>781</v>
      </c>
      <c r="Q406" s="4">
        <v>115572405.4386</v>
      </c>
      <c r="R406" s="4">
        <v>0</v>
      </c>
      <c r="S406" s="4">
        <v>1593514.7723999999</v>
      </c>
      <c r="T406" s="4">
        <v>4676187.3009000001</v>
      </c>
      <c r="U406" s="4">
        <v>3249366.9660999998</v>
      </c>
      <c r="V406" s="4">
        <v>226300451.7764</v>
      </c>
      <c r="W406" s="6">
        <f t="shared" si="49"/>
        <v>351391926.25440001</v>
      </c>
    </row>
    <row r="407" spans="1:23" ht="24.95" customHeight="1">
      <c r="A407" s="163"/>
      <c r="B407" s="160"/>
      <c r="C407" s="1">
        <v>19</v>
      </c>
      <c r="D407" s="4" t="s">
        <v>433</v>
      </c>
      <c r="E407" s="4">
        <v>129162056.354</v>
      </c>
      <c r="F407" s="4">
        <v>0</v>
      </c>
      <c r="G407" s="4">
        <v>1780889.1669000001</v>
      </c>
      <c r="H407" s="4">
        <v>5226039.6017000005</v>
      </c>
      <c r="I407" s="4">
        <v>3631445.7382999999</v>
      </c>
      <c r="J407" s="4">
        <v>31766472.526999999</v>
      </c>
      <c r="K407" s="5">
        <f t="shared" si="48"/>
        <v>171566903.38789999</v>
      </c>
      <c r="L407" s="7"/>
      <c r="M407" s="168"/>
      <c r="N407" s="160"/>
      <c r="O407" s="8">
        <v>2</v>
      </c>
      <c r="P407" s="4" t="s">
        <v>782</v>
      </c>
      <c r="Q407" s="4">
        <v>295028996.06379998</v>
      </c>
      <c r="R407" s="4">
        <v>0</v>
      </c>
      <c r="S407" s="4">
        <v>4067866.0424000002</v>
      </c>
      <c r="T407" s="4">
        <v>11937199.364800001</v>
      </c>
      <c r="U407" s="4">
        <v>8294864.7664999999</v>
      </c>
      <c r="V407" s="4">
        <v>270557980.65759999</v>
      </c>
      <c r="W407" s="6">
        <f t="shared" si="49"/>
        <v>589886906.89509988</v>
      </c>
    </row>
    <row r="408" spans="1:23" ht="24.95" customHeight="1">
      <c r="A408" s="163"/>
      <c r="B408" s="160"/>
      <c r="C408" s="1">
        <v>20</v>
      </c>
      <c r="D408" s="4" t="s">
        <v>434</v>
      </c>
      <c r="E408" s="4">
        <v>124456243.7032</v>
      </c>
      <c r="F408" s="4">
        <v>0</v>
      </c>
      <c r="G408" s="4">
        <v>1716005.3223999999</v>
      </c>
      <c r="H408" s="4">
        <v>5035637.2191000003</v>
      </c>
      <c r="I408" s="4">
        <v>3499139.8291000002</v>
      </c>
      <c r="J408" s="4">
        <v>29912951.929099999</v>
      </c>
      <c r="K408" s="5">
        <f t="shared" si="48"/>
        <v>164619978.0029</v>
      </c>
      <c r="L408" s="7"/>
      <c r="M408" s="168"/>
      <c r="N408" s="160"/>
      <c r="O408" s="8">
        <v>3</v>
      </c>
      <c r="P408" s="4" t="s">
        <v>783</v>
      </c>
      <c r="Q408" s="4">
        <v>166181765.48230001</v>
      </c>
      <c r="R408" s="4">
        <v>0</v>
      </c>
      <c r="S408" s="4">
        <v>2291317.6998999999</v>
      </c>
      <c r="T408" s="4">
        <v>6723897.9620000003</v>
      </c>
      <c r="U408" s="4">
        <v>4672270.4877000004</v>
      </c>
      <c r="V408" s="4">
        <v>236672890.463</v>
      </c>
      <c r="W408" s="6">
        <f t="shared" si="49"/>
        <v>416542142.09490001</v>
      </c>
    </row>
    <row r="409" spans="1:23" ht="24.95" customHeight="1">
      <c r="A409" s="163"/>
      <c r="B409" s="160"/>
      <c r="C409" s="1">
        <v>21</v>
      </c>
      <c r="D409" s="4" t="s">
        <v>435</v>
      </c>
      <c r="E409" s="4">
        <v>181334033.0724</v>
      </c>
      <c r="F409" s="4">
        <v>0</v>
      </c>
      <c r="G409" s="4">
        <v>2500237.4862000002</v>
      </c>
      <c r="H409" s="4">
        <v>7336975.4610000001</v>
      </c>
      <c r="I409" s="4">
        <v>5098282.8872999996</v>
      </c>
      <c r="J409" s="4">
        <v>42923487.756399997</v>
      </c>
      <c r="K409" s="5">
        <f t="shared" si="48"/>
        <v>239193016.66329998</v>
      </c>
      <c r="L409" s="7"/>
      <c r="M409" s="168"/>
      <c r="N409" s="160"/>
      <c r="O409" s="8">
        <v>4</v>
      </c>
      <c r="P409" s="4" t="s">
        <v>784</v>
      </c>
      <c r="Q409" s="4">
        <v>142419976.1864</v>
      </c>
      <c r="R409" s="4">
        <v>0</v>
      </c>
      <c r="S409" s="4">
        <v>1963689.6461</v>
      </c>
      <c r="T409" s="4">
        <v>5762469.6960000005</v>
      </c>
      <c r="U409" s="4">
        <v>4004197.7510000002</v>
      </c>
      <c r="V409" s="4">
        <v>232404857.98699999</v>
      </c>
      <c r="W409" s="6">
        <f t="shared" si="49"/>
        <v>386555191.2665</v>
      </c>
    </row>
    <row r="410" spans="1:23" ht="24.95" customHeight="1">
      <c r="A410" s="163"/>
      <c r="B410" s="160"/>
      <c r="C410" s="1">
        <v>22</v>
      </c>
      <c r="D410" s="4" t="s">
        <v>436</v>
      </c>
      <c r="E410" s="4">
        <v>120684844.2054</v>
      </c>
      <c r="F410" s="4">
        <v>0</v>
      </c>
      <c r="G410" s="4">
        <v>1664005.1862999999</v>
      </c>
      <c r="H410" s="4">
        <v>4883042.2257000003</v>
      </c>
      <c r="I410" s="4">
        <v>3393105.3402</v>
      </c>
      <c r="J410" s="4">
        <v>29149578.496800002</v>
      </c>
      <c r="K410" s="5">
        <f t="shared" si="48"/>
        <v>159774575.4544</v>
      </c>
      <c r="L410" s="7"/>
      <c r="M410" s="168"/>
      <c r="N410" s="160"/>
      <c r="O410" s="8">
        <v>5</v>
      </c>
      <c r="P410" s="4" t="s">
        <v>785</v>
      </c>
      <c r="Q410" s="4">
        <v>135323194.11500001</v>
      </c>
      <c r="R410" s="4">
        <v>0</v>
      </c>
      <c r="S410" s="4">
        <v>1865839.0647</v>
      </c>
      <c r="T410" s="4">
        <v>5475326.0471999999</v>
      </c>
      <c r="U410" s="4">
        <v>3804668.7272000001</v>
      </c>
      <c r="V410" s="4">
        <v>228692592.83649999</v>
      </c>
      <c r="W410" s="6">
        <f t="shared" si="49"/>
        <v>375161620.7906</v>
      </c>
    </row>
    <row r="411" spans="1:23" ht="24.95" customHeight="1">
      <c r="A411" s="163"/>
      <c r="B411" s="160"/>
      <c r="C411" s="1">
        <v>23</v>
      </c>
      <c r="D411" s="4" t="s">
        <v>437</v>
      </c>
      <c r="E411" s="4">
        <v>121795729.6649</v>
      </c>
      <c r="F411" s="4">
        <v>0</v>
      </c>
      <c r="G411" s="4">
        <v>1679322.0985999999</v>
      </c>
      <c r="H411" s="4">
        <v>4927989.8795999996</v>
      </c>
      <c r="I411" s="4">
        <v>3424338.3538000002</v>
      </c>
      <c r="J411" s="4">
        <v>28862506.819600001</v>
      </c>
      <c r="K411" s="5">
        <f t="shared" si="48"/>
        <v>160689886.81650001</v>
      </c>
      <c r="L411" s="7"/>
      <c r="M411" s="169"/>
      <c r="N411" s="161"/>
      <c r="O411" s="8">
        <v>6</v>
      </c>
      <c r="P411" s="4" t="s">
        <v>786</v>
      </c>
      <c r="Q411" s="4">
        <v>139198573.1719</v>
      </c>
      <c r="R411" s="4">
        <v>0</v>
      </c>
      <c r="S411" s="4">
        <v>1919272.8732</v>
      </c>
      <c r="T411" s="4">
        <v>5632128.1684999997</v>
      </c>
      <c r="U411" s="4">
        <v>3913626.6453999998</v>
      </c>
      <c r="V411" s="4">
        <v>227983978.7414</v>
      </c>
      <c r="W411" s="6">
        <f t="shared" si="49"/>
        <v>378647579.60039997</v>
      </c>
    </row>
    <row r="412" spans="1:23" ht="24.95" customHeight="1">
      <c r="A412" s="163"/>
      <c r="B412" s="160"/>
      <c r="C412" s="1">
        <v>24</v>
      </c>
      <c r="D412" s="4" t="s">
        <v>438</v>
      </c>
      <c r="E412" s="4">
        <v>157131145.903</v>
      </c>
      <c r="F412" s="4">
        <v>0</v>
      </c>
      <c r="G412" s="4">
        <v>2166527.5655999999</v>
      </c>
      <c r="H412" s="4">
        <v>6357699.8874000004</v>
      </c>
      <c r="I412" s="4">
        <v>4417808.4977000002</v>
      </c>
      <c r="J412" s="4">
        <v>36731933.689099997</v>
      </c>
      <c r="K412" s="5">
        <f t="shared" si="48"/>
        <v>206805115.54280001</v>
      </c>
      <c r="L412" s="7"/>
      <c r="M412" s="14"/>
      <c r="N412" s="164"/>
      <c r="O412" s="165"/>
      <c r="P412" s="166"/>
      <c r="Q412" s="15">
        <f>SUM(Q406:Q411)</f>
        <v>993724910.45799994</v>
      </c>
      <c r="R412" s="15">
        <f t="shared" ref="R412:V412" si="51">SUM(R406:R411)</f>
        <v>0</v>
      </c>
      <c r="S412" s="15">
        <f t="shared" si="51"/>
        <v>13701500.098699998</v>
      </c>
      <c r="T412" s="15">
        <f t="shared" si="51"/>
        <v>40207208.539400004</v>
      </c>
      <c r="U412" s="15">
        <f t="shared" si="51"/>
        <v>27938995.343899999</v>
      </c>
      <c r="V412" s="15">
        <f t="shared" si="51"/>
        <v>1422612752.4619</v>
      </c>
      <c r="W412" s="6">
        <f t="shared" si="49"/>
        <v>2498185366.9019003</v>
      </c>
    </row>
    <row r="413" spans="1:23" ht="24.95" customHeight="1">
      <c r="A413" s="163"/>
      <c r="B413" s="160"/>
      <c r="C413" s="1">
        <v>25</v>
      </c>
      <c r="D413" s="4" t="s">
        <v>439</v>
      </c>
      <c r="E413" s="4">
        <v>160553189.38800001</v>
      </c>
      <c r="F413" s="4">
        <v>0</v>
      </c>
      <c r="G413" s="4">
        <v>2213710.7736</v>
      </c>
      <c r="H413" s="4">
        <v>6496159.5503000002</v>
      </c>
      <c r="I413" s="4">
        <v>4514020.6947999997</v>
      </c>
      <c r="J413" s="4">
        <v>38649309.451399997</v>
      </c>
      <c r="K413" s="5">
        <f t="shared" si="48"/>
        <v>212426389.8581</v>
      </c>
      <c r="L413" s="7"/>
      <c r="M413" s="164"/>
      <c r="N413" s="165"/>
      <c r="O413" s="165"/>
      <c r="P413" s="166"/>
      <c r="Q413" s="126">
        <v>109367571762.45682</v>
      </c>
      <c r="R413" s="10">
        <v>-775117952.11789763</v>
      </c>
      <c r="S413" s="10">
        <v>1507962394.3572996</v>
      </c>
      <c r="T413" s="10">
        <v>4425132870.3035002</v>
      </c>
      <c r="U413" s="10">
        <v>3074915448.0110002</v>
      </c>
      <c r="V413" s="10">
        <v>28675115582.890495</v>
      </c>
      <c r="W413" s="6">
        <f t="shared" si="49"/>
        <v>146275580105.90121</v>
      </c>
    </row>
    <row r="414" spans="1:23">
      <c r="E414" s="20">
        <f>SUM(E389:E413)</f>
        <v>3588878169.1817994</v>
      </c>
      <c r="F414" s="20">
        <f t="shared" ref="F414:K414" si="52">SUM(F389:F413)</f>
        <v>0</v>
      </c>
      <c r="G414" s="20">
        <f t="shared" si="52"/>
        <v>49483528.159699999</v>
      </c>
      <c r="H414" s="20">
        <f t="shared" si="52"/>
        <v>145209978.5891</v>
      </c>
      <c r="I414" s="20">
        <f t="shared" si="52"/>
        <v>100902824.7184</v>
      </c>
      <c r="J414" s="20">
        <f t="shared" si="52"/>
        <v>848968166.0388</v>
      </c>
      <c r="K414" s="20">
        <f t="shared" si="52"/>
        <v>4733442666.6877995</v>
      </c>
    </row>
  </sheetData>
  <mergeCells count="116"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9"/>
  <sheetViews>
    <sheetView tabSelected="1" topLeftCell="A31" workbookViewId="0">
      <selection activeCell="A46" sqref="A46:XFD48"/>
    </sheetView>
  </sheetViews>
  <sheetFormatPr defaultRowHeight="12.75"/>
  <cols>
    <col min="1" max="1" width="6.42578125" customWidth="1"/>
    <col min="2" max="2" width="19.42578125" customWidth="1"/>
    <col min="3" max="3" width="8.42578125" customWidth="1"/>
    <col min="4" max="4" width="27.5703125" customWidth="1"/>
    <col min="5" max="6" width="24.42578125" customWidth="1"/>
    <col min="7" max="7" width="23.7109375" customWidth="1"/>
    <col min="8" max="8" width="24.28515625" customWidth="1"/>
    <col min="9" max="9" width="24.42578125" customWidth="1"/>
    <col min="10" max="10" width="26" customWidth="1"/>
    <col min="11" max="11" width="7.140625" customWidth="1"/>
  </cols>
  <sheetData>
    <row r="1" spans="1:11" ht="27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25.5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4"/>
    </row>
    <row r="3" spans="1:11" ht="40.5" customHeight="1">
      <c r="A3" s="175" t="s">
        <v>906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ht="19.5">
      <c r="A4" s="107"/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9" t="s">
        <v>907</v>
      </c>
      <c r="K4" s="110"/>
    </row>
    <row r="5" spans="1:11" ht="89.25" customHeight="1">
      <c r="A5" s="111" t="s">
        <v>0</v>
      </c>
      <c r="B5" s="111" t="s">
        <v>12</v>
      </c>
      <c r="C5" s="112" t="s">
        <v>1</v>
      </c>
      <c r="D5" s="113" t="s">
        <v>4</v>
      </c>
      <c r="E5" s="110" t="s">
        <v>875</v>
      </c>
      <c r="F5" s="70" t="s">
        <v>915</v>
      </c>
      <c r="G5" s="70" t="s">
        <v>917</v>
      </c>
      <c r="H5" s="70" t="s">
        <v>916</v>
      </c>
      <c r="I5" s="111" t="s">
        <v>8</v>
      </c>
      <c r="J5" s="111" t="s">
        <v>11</v>
      </c>
      <c r="K5" s="111" t="s">
        <v>0</v>
      </c>
    </row>
    <row r="6" spans="1:11" ht="18.75">
      <c r="A6" s="78"/>
      <c r="B6" s="78"/>
      <c r="C6" s="78"/>
      <c r="D6" s="114" t="s">
        <v>898</v>
      </c>
      <c r="E6" s="114" t="s">
        <v>898</v>
      </c>
      <c r="F6" s="114" t="s">
        <v>898</v>
      </c>
      <c r="G6" s="114" t="s">
        <v>898</v>
      </c>
      <c r="H6" s="114" t="s">
        <v>898</v>
      </c>
      <c r="I6" s="114" t="s">
        <v>898</v>
      </c>
      <c r="J6" s="114" t="s">
        <v>898</v>
      </c>
      <c r="K6" s="78"/>
    </row>
    <row r="7" spans="1:11" ht="18.75">
      <c r="A7" s="115">
        <v>1</v>
      </c>
      <c r="B7" s="78" t="s">
        <v>20</v>
      </c>
      <c r="C7" s="115">
        <v>17</v>
      </c>
      <c r="D7" s="78">
        <v>2270051815.8958001</v>
      </c>
      <c r="E7" s="78">
        <v>0</v>
      </c>
      <c r="F7" s="78">
        <v>31299522.4859</v>
      </c>
      <c r="G7" s="78">
        <v>91848806.240500003</v>
      </c>
      <c r="H7" s="78">
        <v>63823465.072999999</v>
      </c>
      <c r="I7" s="78">
        <v>496953672.00660002</v>
      </c>
      <c r="J7" s="78">
        <f>D7+E7+F7+G7+H7+I7</f>
        <v>2953977281.7017999</v>
      </c>
      <c r="K7" s="116">
        <v>1</v>
      </c>
    </row>
    <row r="8" spans="1:11" ht="18.75">
      <c r="A8" s="115">
        <v>2</v>
      </c>
      <c r="B8" s="78" t="s">
        <v>21</v>
      </c>
      <c r="C8" s="115">
        <v>21</v>
      </c>
      <c r="D8" s="78">
        <v>2863344560.2325001</v>
      </c>
      <c r="E8" s="78">
        <v>0</v>
      </c>
      <c r="F8" s="78">
        <v>39479855.4027</v>
      </c>
      <c r="G8" s="78">
        <v>115854086.6208</v>
      </c>
      <c r="H8" s="78">
        <v>80504141.029699996</v>
      </c>
      <c r="I8" s="78">
        <v>597718218.16589999</v>
      </c>
      <c r="J8" s="78">
        <f t="shared" ref="J8:J44" si="0">D8+E8+F8+G8+H8+I8</f>
        <v>3696900861.4516001</v>
      </c>
      <c r="K8" s="116">
        <v>2</v>
      </c>
    </row>
    <row r="9" spans="1:11" ht="18.75">
      <c r="A9" s="115">
        <v>3</v>
      </c>
      <c r="B9" s="78" t="s">
        <v>22</v>
      </c>
      <c r="C9" s="115">
        <v>31</v>
      </c>
      <c r="D9" s="78">
        <v>3813806696.2220001</v>
      </c>
      <c r="E9" s="78">
        <v>0</v>
      </c>
      <c r="F9" s="78">
        <v>52584847.451499999</v>
      </c>
      <c r="G9" s="78">
        <v>154310835.47400001</v>
      </c>
      <c r="H9" s="78">
        <v>107226785.2066</v>
      </c>
      <c r="I9" s="78">
        <v>831560491.52429998</v>
      </c>
      <c r="J9" s="78">
        <f t="shared" si="0"/>
        <v>4959489655.8783998</v>
      </c>
      <c r="K9" s="116">
        <v>3</v>
      </c>
    </row>
    <row r="10" spans="1:11" ht="18.75">
      <c r="A10" s="115">
        <v>4</v>
      </c>
      <c r="B10" s="78" t="s">
        <v>23</v>
      </c>
      <c r="C10" s="115">
        <v>21</v>
      </c>
      <c r="D10" s="78">
        <v>2878818377.8066001</v>
      </c>
      <c r="E10" s="78">
        <v>0</v>
      </c>
      <c r="F10" s="78">
        <v>39693208.726899996</v>
      </c>
      <c r="G10" s="78">
        <v>116480174.38779999</v>
      </c>
      <c r="H10" s="78">
        <v>80939193.9428</v>
      </c>
      <c r="I10" s="78">
        <v>656964927.11300004</v>
      </c>
      <c r="J10" s="78">
        <f t="shared" si="0"/>
        <v>3772895881.9771004</v>
      </c>
      <c r="K10" s="116">
        <v>4</v>
      </c>
    </row>
    <row r="11" spans="1:11" ht="18.75">
      <c r="A11" s="115">
        <v>5</v>
      </c>
      <c r="B11" s="78" t="s">
        <v>24</v>
      </c>
      <c r="C11" s="115">
        <v>20</v>
      </c>
      <c r="D11" s="78">
        <v>3268028541.0704002</v>
      </c>
      <c r="E11" s="78">
        <v>0</v>
      </c>
      <c r="F11" s="78">
        <v>45059646.696000002</v>
      </c>
      <c r="G11" s="78">
        <v>132228047.90440001</v>
      </c>
      <c r="H11" s="78">
        <v>91882001.9824</v>
      </c>
      <c r="I11" s="78">
        <v>668823435.20109999</v>
      </c>
      <c r="J11" s="78">
        <f t="shared" si="0"/>
        <v>4206021672.8543</v>
      </c>
      <c r="K11" s="116">
        <v>5</v>
      </c>
    </row>
    <row r="12" spans="1:11" ht="18.75">
      <c r="A12" s="115">
        <v>6</v>
      </c>
      <c r="B12" s="78" t="s">
        <v>25</v>
      </c>
      <c r="C12" s="115">
        <v>8</v>
      </c>
      <c r="D12" s="78">
        <v>1330207236.9526999</v>
      </c>
      <c r="E12" s="78">
        <v>0</v>
      </c>
      <c r="F12" s="78">
        <v>18340925.538600001</v>
      </c>
      <c r="G12" s="78">
        <v>53821655.484300002</v>
      </c>
      <c r="H12" s="78">
        <v>37399337.9943</v>
      </c>
      <c r="I12" s="78">
        <v>274176751.30760002</v>
      </c>
      <c r="J12" s="78">
        <f t="shared" si="0"/>
        <v>1713945907.2774997</v>
      </c>
      <c r="K12" s="116">
        <v>6</v>
      </c>
    </row>
    <row r="13" spans="1:11" ht="18.75">
      <c r="A13" s="115">
        <v>7</v>
      </c>
      <c r="B13" s="78" t="s">
        <v>26</v>
      </c>
      <c r="C13" s="115">
        <v>23</v>
      </c>
      <c r="D13" s="78">
        <v>3556120841.3274002</v>
      </c>
      <c r="E13" s="78">
        <f>-139538498.52</f>
        <v>-139538498.52000001</v>
      </c>
      <c r="F13" s="78">
        <v>49031869.429700002</v>
      </c>
      <c r="G13" s="78">
        <v>143884580.88730001</v>
      </c>
      <c r="H13" s="78">
        <v>99981838.617599994</v>
      </c>
      <c r="I13" s="78">
        <v>687252778.92079997</v>
      </c>
      <c r="J13" s="78">
        <f t="shared" si="0"/>
        <v>4396733410.6627998</v>
      </c>
      <c r="K13" s="116">
        <v>7</v>
      </c>
    </row>
    <row r="14" spans="1:11" ht="18.75">
      <c r="A14" s="115">
        <v>8</v>
      </c>
      <c r="B14" s="78" t="s">
        <v>27</v>
      </c>
      <c r="C14" s="115">
        <v>27</v>
      </c>
      <c r="D14" s="78">
        <v>3860881549.2572999</v>
      </c>
      <c r="E14" s="78">
        <v>0</v>
      </c>
      <c r="F14" s="78">
        <v>53233916.521399997</v>
      </c>
      <c r="G14" s="78">
        <v>156215536.074</v>
      </c>
      <c r="H14" s="78">
        <v>108550314.57160001</v>
      </c>
      <c r="I14" s="78">
        <v>756821500.66719997</v>
      </c>
      <c r="J14" s="78">
        <f t="shared" si="0"/>
        <v>4935702817.0914993</v>
      </c>
      <c r="K14" s="116">
        <v>8</v>
      </c>
    </row>
    <row r="15" spans="1:11" ht="18.75">
      <c r="A15" s="115">
        <v>9</v>
      </c>
      <c r="B15" s="78" t="s">
        <v>28</v>
      </c>
      <c r="C15" s="115">
        <v>18</v>
      </c>
      <c r="D15" s="78">
        <v>2488988732.8439999</v>
      </c>
      <c r="E15" s="78">
        <f>-38551266.1</f>
        <v>-38551266.100000001</v>
      </c>
      <c r="F15" s="78">
        <v>34318229.330899999</v>
      </c>
      <c r="G15" s="78">
        <v>100707235.9571</v>
      </c>
      <c r="H15" s="78">
        <v>69978968.913900003</v>
      </c>
      <c r="I15" s="78">
        <v>527022504.66610003</v>
      </c>
      <c r="J15" s="78">
        <f t="shared" si="0"/>
        <v>3182464405.612</v>
      </c>
      <c r="K15" s="116">
        <v>9</v>
      </c>
    </row>
    <row r="16" spans="1:11" ht="18.75">
      <c r="A16" s="115">
        <v>10</v>
      </c>
      <c r="B16" s="78" t="s">
        <v>29</v>
      </c>
      <c r="C16" s="115">
        <v>25</v>
      </c>
      <c r="D16" s="78">
        <v>3189282085.4822001</v>
      </c>
      <c r="E16" s="78">
        <v>0</v>
      </c>
      <c r="F16" s="78">
        <v>43973888.899400003</v>
      </c>
      <c r="G16" s="78">
        <v>129041879.2492</v>
      </c>
      <c r="H16" s="78">
        <v>89668012.141599998</v>
      </c>
      <c r="I16" s="78">
        <v>763529356.222</v>
      </c>
      <c r="J16" s="78">
        <f t="shared" si="0"/>
        <v>4215495221.9944005</v>
      </c>
      <c r="K16" s="116">
        <v>10</v>
      </c>
    </row>
    <row r="17" spans="1:11" ht="18.75">
      <c r="A17" s="115">
        <v>11</v>
      </c>
      <c r="B17" s="78" t="s">
        <v>30</v>
      </c>
      <c r="C17" s="115">
        <v>13</v>
      </c>
      <c r="D17" s="78">
        <v>1841193455.7941</v>
      </c>
      <c r="E17" s="78">
        <f>-49173565.0679</f>
        <v>-49173565.067900002</v>
      </c>
      <c r="F17" s="78">
        <v>25386414.339699998</v>
      </c>
      <c r="G17" s="78">
        <v>74496722.844999999</v>
      </c>
      <c r="H17" s="78">
        <v>51765931.242399998</v>
      </c>
      <c r="I17" s="78">
        <v>389108878.04089999</v>
      </c>
      <c r="J17" s="78">
        <f t="shared" si="0"/>
        <v>2332777837.1942</v>
      </c>
      <c r="K17" s="116">
        <v>11</v>
      </c>
    </row>
    <row r="18" spans="1:11" ht="18.75">
      <c r="A18" s="115">
        <v>12</v>
      </c>
      <c r="B18" s="78" t="s">
        <v>31</v>
      </c>
      <c r="C18" s="115">
        <v>18</v>
      </c>
      <c r="D18" s="78">
        <v>2440232467.2789001</v>
      </c>
      <c r="E18" s="78">
        <v>0</v>
      </c>
      <c r="F18" s="78">
        <v>33645976.909299999</v>
      </c>
      <c r="G18" s="78">
        <v>98734503.547399998</v>
      </c>
      <c r="H18" s="78">
        <v>68608165.925699994</v>
      </c>
      <c r="I18" s="78">
        <v>602629657.11549997</v>
      </c>
      <c r="J18" s="78">
        <f t="shared" si="0"/>
        <v>3243850770.7768002</v>
      </c>
      <c r="K18" s="116">
        <v>12</v>
      </c>
    </row>
    <row r="19" spans="1:11" ht="18.75">
      <c r="A19" s="115">
        <v>13</v>
      </c>
      <c r="B19" s="78" t="s">
        <v>32</v>
      </c>
      <c r="C19" s="115">
        <v>16</v>
      </c>
      <c r="D19" s="78">
        <v>1937633072.4619</v>
      </c>
      <c r="E19" s="78">
        <v>0</v>
      </c>
      <c r="F19" s="78">
        <v>26716125.815400001</v>
      </c>
      <c r="G19" s="78">
        <v>78398776.358999997</v>
      </c>
      <c r="H19" s="78">
        <v>54477371.775799997</v>
      </c>
      <c r="I19" s="78">
        <v>463906607.77170002</v>
      </c>
      <c r="J19" s="78">
        <f t="shared" si="0"/>
        <v>2561131954.1837997</v>
      </c>
      <c r="K19" s="116">
        <v>13</v>
      </c>
    </row>
    <row r="20" spans="1:11" ht="18.75">
      <c r="A20" s="115">
        <v>14</v>
      </c>
      <c r="B20" s="78" t="s">
        <v>33</v>
      </c>
      <c r="C20" s="115">
        <v>17</v>
      </c>
      <c r="D20" s="78">
        <v>2479312465.6959</v>
      </c>
      <c r="E20" s="78">
        <v>0</v>
      </c>
      <c r="F20" s="78">
        <v>34184812.754600003</v>
      </c>
      <c r="G20" s="78">
        <v>100315723.48989999</v>
      </c>
      <c r="H20" s="78">
        <v>69706916.578299999</v>
      </c>
      <c r="I20" s="78">
        <v>535853373.47579998</v>
      </c>
      <c r="J20" s="78">
        <f t="shared" si="0"/>
        <v>3219373291.9945002</v>
      </c>
      <c r="K20" s="116">
        <v>14</v>
      </c>
    </row>
    <row r="21" spans="1:11" ht="18.75">
      <c r="A21" s="115">
        <v>15</v>
      </c>
      <c r="B21" s="78" t="s">
        <v>34</v>
      </c>
      <c r="C21" s="115">
        <v>11</v>
      </c>
      <c r="D21" s="78">
        <v>1698826633.1126001</v>
      </c>
      <c r="E21" s="78">
        <f>-53983557.43</f>
        <v>-53983557.43</v>
      </c>
      <c r="F21" s="78">
        <v>23423457.574999999</v>
      </c>
      <c r="G21" s="78">
        <v>68736403.798600003</v>
      </c>
      <c r="H21" s="78">
        <v>47763227.924500003</v>
      </c>
      <c r="I21" s="78">
        <v>352811160.43080002</v>
      </c>
      <c r="J21" s="78">
        <f t="shared" si="0"/>
        <v>2137577325.4115</v>
      </c>
      <c r="K21" s="116">
        <v>15</v>
      </c>
    </row>
    <row r="22" spans="1:11" ht="18.75">
      <c r="A22" s="115">
        <v>16</v>
      </c>
      <c r="B22" s="78" t="s">
        <v>35</v>
      </c>
      <c r="C22" s="115">
        <v>27</v>
      </c>
      <c r="D22" s="78">
        <v>3322830222.4854002</v>
      </c>
      <c r="E22" s="78">
        <v>0</v>
      </c>
      <c r="F22" s="78">
        <v>45815253.439300001</v>
      </c>
      <c r="G22" s="78">
        <v>134445384.52320001</v>
      </c>
      <c r="H22" s="78">
        <v>93422774.389200002</v>
      </c>
      <c r="I22" s="78">
        <v>763576235.37090003</v>
      </c>
      <c r="J22" s="78">
        <f t="shared" si="0"/>
        <v>4360089870.2080002</v>
      </c>
      <c r="K22" s="116">
        <v>16</v>
      </c>
    </row>
    <row r="23" spans="1:11" ht="18.75">
      <c r="A23" s="115">
        <v>17</v>
      </c>
      <c r="B23" s="78" t="s">
        <v>36</v>
      </c>
      <c r="C23" s="115">
        <v>27</v>
      </c>
      <c r="D23" s="78">
        <v>3490946003.7655001</v>
      </c>
      <c r="E23" s="78">
        <v>0</v>
      </c>
      <c r="F23" s="78">
        <v>48133237.390199997</v>
      </c>
      <c r="G23" s="78">
        <v>141247534.90270001</v>
      </c>
      <c r="H23" s="78">
        <v>98149420.547199994</v>
      </c>
      <c r="I23" s="78">
        <v>790114433.35739994</v>
      </c>
      <c r="J23" s="78">
        <f t="shared" si="0"/>
        <v>4568590629.9630003</v>
      </c>
      <c r="K23" s="116">
        <v>17</v>
      </c>
    </row>
    <row r="24" spans="1:11" ht="18.75">
      <c r="A24" s="115">
        <v>18</v>
      </c>
      <c r="B24" s="78" t="s">
        <v>37</v>
      </c>
      <c r="C24" s="115">
        <v>23</v>
      </c>
      <c r="D24" s="78">
        <v>3925899339.0398998</v>
      </c>
      <c r="E24" s="78">
        <v>0</v>
      </c>
      <c r="F24" s="78">
        <v>54130383.1831</v>
      </c>
      <c r="G24" s="78">
        <v>158846227.73179999</v>
      </c>
      <c r="H24" s="78">
        <v>110378317.17749999</v>
      </c>
      <c r="I24" s="78">
        <v>840751041.972</v>
      </c>
      <c r="J24" s="78">
        <f t="shared" si="0"/>
        <v>5090005309.1042995</v>
      </c>
      <c r="K24" s="116">
        <v>18</v>
      </c>
    </row>
    <row r="25" spans="1:11" ht="18.75">
      <c r="A25" s="115">
        <v>19</v>
      </c>
      <c r="B25" s="78" t="s">
        <v>38</v>
      </c>
      <c r="C25" s="115">
        <v>44</v>
      </c>
      <c r="D25" s="78">
        <v>6250368219.8157997</v>
      </c>
      <c r="E25" s="78">
        <v>0</v>
      </c>
      <c r="F25" s="78">
        <v>86180209.311499998</v>
      </c>
      <c r="G25" s="78">
        <v>252896808.58129999</v>
      </c>
      <c r="H25" s="78">
        <v>175731741.0007</v>
      </c>
      <c r="I25" s="78">
        <v>1476898680.388</v>
      </c>
      <c r="J25" s="78">
        <f t="shared" si="0"/>
        <v>8242075659.0972996</v>
      </c>
      <c r="K25" s="116">
        <v>19</v>
      </c>
    </row>
    <row r="26" spans="1:11" ht="18.75">
      <c r="A26" s="115">
        <v>20</v>
      </c>
      <c r="B26" s="78" t="s">
        <v>39</v>
      </c>
      <c r="C26" s="115">
        <v>34</v>
      </c>
      <c r="D26" s="78">
        <v>4758511715.9609003</v>
      </c>
      <c r="E26" s="78">
        <v>0</v>
      </c>
      <c r="F26" s="78">
        <v>65610460.259199999</v>
      </c>
      <c r="G26" s="78">
        <v>192534645.03870001</v>
      </c>
      <c r="H26" s="78">
        <v>133787565.62989999</v>
      </c>
      <c r="I26" s="78">
        <v>993117046.49699998</v>
      </c>
      <c r="J26" s="78">
        <f t="shared" si="0"/>
        <v>6143561433.3857002</v>
      </c>
      <c r="K26" s="116">
        <v>20</v>
      </c>
    </row>
    <row r="27" spans="1:11" ht="18.75">
      <c r="A27" s="115">
        <v>21</v>
      </c>
      <c r="B27" s="78" t="s">
        <v>40</v>
      </c>
      <c r="C27" s="115">
        <v>21</v>
      </c>
      <c r="D27" s="78">
        <v>3003131667.3074002</v>
      </c>
      <c r="E27" s="78">
        <v>0</v>
      </c>
      <c r="F27" s="78">
        <v>41407242.993900001</v>
      </c>
      <c r="G27" s="78">
        <v>121510027.5218</v>
      </c>
      <c r="H27" s="78">
        <v>84434314.554299995</v>
      </c>
      <c r="I27" s="78">
        <v>593435604.49820006</v>
      </c>
      <c r="J27" s="78">
        <f t="shared" si="0"/>
        <v>3843918856.8755999</v>
      </c>
      <c r="K27" s="116">
        <v>21</v>
      </c>
    </row>
    <row r="28" spans="1:11" ht="18.75">
      <c r="A28" s="115">
        <v>22</v>
      </c>
      <c r="B28" s="78" t="s">
        <v>41</v>
      </c>
      <c r="C28" s="115">
        <v>21</v>
      </c>
      <c r="D28" s="78">
        <v>3103956553.0964999</v>
      </c>
      <c r="E28" s="78">
        <f>-89972595.51</f>
        <v>-89972595.510000005</v>
      </c>
      <c r="F28" s="78">
        <v>42797418.653099999</v>
      </c>
      <c r="G28" s="78">
        <v>125589513.87289999</v>
      </c>
      <c r="H28" s="78">
        <v>87269048.780000001</v>
      </c>
      <c r="I28" s="78">
        <v>599082250.15460002</v>
      </c>
      <c r="J28" s="78">
        <f t="shared" si="0"/>
        <v>3868722189.0471001</v>
      </c>
      <c r="K28" s="116">
        <v>22</v>
      </c>
    </row>
    <row r="29" spans="1:11" ht="18.75">
      <c r="A29" s="115">
        <v>23</v>
      </c>
      <c r="B29" s="78" t="s">
        <v>42</v>
      </c>
      <c r="C29" s="115">
        <v>16</v>
      </c>
      <c r="D29" s="78">
        <v>2196374384.9973001</v>
      </c>
      <c r="E29" s="78">
        <v>0</v>
      </c>
      <c r="F29" s="78">
        <v>30283656.509300001</v>
      </c>
      <c r="G29" s="78">
        <v>88867735.928599998</v>
      </c>
      <c r="H29" s="78">
        <v>61751993.001199998</v>
      </c>
      <c r="I29" s="78">
        <v>453621236.4199</v>
      </c>
      <c r="J29" s="78">
        <f t="shared" si="0"/>
        <v>2830899006.8563004</v>
      </c>
      <c r="K29" s="116">
        <v>23</v>
      </c>
    </row>
    <row r="30" spans="1:11" ht="18.75">
      <c r="A30" s="115">
        <v>24</v>
      </c>
      <c r="B30" s="78" t="s">
        <v>43</v>
      </c>
      <c r="C30" s="115">
        <v>20</v>
      </c>
      <c r="D30" s="78">
        <v>3741515392.5193</v>
      </c>
      <c r="E30" s="78">
        <v>0</v>
      </c>
      <c r="F30" s="78">
        <v>51588093.4256</v>
      </c>
      <c r="G30" s="78">
        <v>151385849.4012</v>
      </c>
      <c r="H30" s="78">
        <v>105194284.68629999</v>
      </c>
      <c r="I30" s="78">
        <v>4509007218.6582003</v>
      </c>
      <c r="J30" s="78">
        <f t="shared" si="0"/>
        <v>8558690838.6905994</v>
      </c>
      <c r="K30" s="116">
        <v>24</v>
      </c>
    </row>
    <row r="31" spans="1:11" ht="18.75">
      <c r="A31" s="115">
        <v>25</v>
      </c>
      <c r="B31" s="78" t="s">
        <v>44</v>
      </c>
      <c r="C31" s="115">
        <v>13</v>
      </c>
      <c r="D31" s="78">
        <v>1959544506.1484001</v>
      </c>
      <c r="E31" s="78">
        <f>-39238127.24</f>
        <v>-39238127.240000002</v>
      </c>
      <c r="F31" s="78">
        <v>27018241.127</v>
      </c>
      <c r="G31" s="78">
        <v>79285337.191400006</v>
      </c>
      <c r="H31" s="78">
        <v>55093420.983400002</v>
      </c>
      <c r="I31" s="78">
        <v>362213708.34020001</v>
      </c>
      <c r="J31" s="78">
        <f t="shared" si="0"/>
        <v>2443917086.5504003</v>
      </c>
      <c r="K31" s="116">
        <v>25</v>
      </c>
    </row>
    <row r="32" spans="1:11" ht="18.75">
      <c r="A32" s="115">
        <v>26</v>
      </c>
      <c r="B32" s="78" t="s">
        <v>45</v>
      </c>
      <c r="C32" s="115">
        <v>25</v>
      </c>
      <c r="D32" s="78">
        <v>3626965727.2347999</v>
      </c>
      <c r="E32" s="78">
        <v>0</v>
      </c>
      <c r="F32" s="78">
        <v>50008680.216200002</v>
      </c>
      <c r="G32" s="78">
        <v>146751043.29769999</v>
      </c>
      <c r="H32" s="78">
        <v>101973672.49150001</v>
      </c>
      <c r="I32" s="78">
        <v>712928137.1688</v>
      </c>
      <c r="J32" s="78">
        <f t="shared" si="0"/>
        <v>4638627260.4089994</v>
      </c>
      <c r="K32" s="116">
        <v>26</v>
      </c>
    </row>
    <row r="33" spans="1:11" ht="18.75">
      <c r="A33" s="115">
        <v>27</v>
      </c>
      <c r="B33" s="78" t="s">
        <v>46</v>
      </c>
      <c r="C33" s="115">
        <v>20</v>
      </c>
      <c r="D33" s="78">
        <v>2587464236.0216999</v>
      </c>
      <c r="E33" s="78">
        <f>-115776950.4</f>
        <v>-115776950.40000001</v>
      </c>
      <c r="F33" s="78">
        <v>35676011.652999997</v>
      </c>
      <c r="G33" s="78">
        <v>104691663.6899</v>
      </c>
      <c r="H33" s="78">
        <v>72747649.255700007</v>
      </c>
      <c r="I33" s="78">
        <v>646679577.70510006</v>
      </c>
      <c r="J33" s="78">
        <f t="shared" si="0"/>
        <v>3331482187.9253998</v>
      </c>
      <c r="K33" s="116">
        <v>27</v>
      </c>
    </row>
    <row r="34" spans="1:11" ht="18.75">
      <c r="A34" s="115">
        <v>28</v>
      </c>
      <c r="B34" s="78" t="s">
        <v>47</v>
      </c>
      <c r="C34" s="115">
        <v>18</v>
      </c>
      <c r="D34" s="78">
        <v>2471192013.9969001</v>
      </c>
      <c r="E34" s="78">
        <f>-47177126.82</f>
        <v>-47177126.82</v>
      </c>
      <c r="F34" s="78">
        <v>34072847.7949</v>
      </c>
      <c r="G34" s="78">
        <v>99987161.036200002</v>
      </c>
      <c r="H34" s="78">
        <v>69478606.650800005</v>
      </c>
      <c r="I34" s="78">
        <v>559548314.20659995</v>
      </c>
      <c r="J34" s="78">
        <f t="shared" si="0"/>
        <v>3187101816.8654003</v>
      </c>
      <c r="K34" s="116">
        <v>28</v>
      </c>
    </row>
    <row r="35" spans="1:11" ht="18.75">
      <c r="A35" s="115">
        <v>29</v>
      </c>
      <c r="B35" s="78" t="s">
        <v>48</v>
      </c>
      <c r="C35" s="115">
        <v>30</v>
      </c>
      <c r="D35" s="78">
        <v>3347292062.6436</v>
      </c>
      <c r="E35" s="78">
        <f>-82028645.4</f>
        <v>-82028645.400000006</v>
      </c>
      <c r="F35" s="78">
        <v>46152533.809299998</v>
      </c>
      <c r="G35" s="78">
        <v>135435137.62079999</v>
      </c>
      <c r="H35" s="78">
        <v>94110529.351600006</v>
      </c>
      <c r="I35" s="78">
        <v>768724019.72220004</v>
      </c>
      <c r="J35" s="78">
        <f t="shared" si="0"/>
        <v>4309685637.7475004</v>
      </c>
      <c r="K35" s="116">
        <v>29</v>
      </c>
    </row>
    <row r="36" spans="1:11" ht="18.75">
      <c r="A36" s="115">
        <v>30</v>
      </c>
      <c r="B36" s="78" t="s">
        <v>49</v>
      </c>
      <c r="C36" s="115">
        <v>33</v>
      </c>
      <c r="D36" s="78">
        <v>4222347766.7951999</v>
      </c>
      <c r="E36" s="78">
        <f>-83688581.46</f>
        <v>-83688581.459999993</v>
      </c>
      <c r="F36" s="78">
        <v>58217820.379600003</v>
      </c>
      <c r="G36" s="78">
        <v>170840858.87239999</v>
      </c>
      <c r="H36" s="78">
        <v>118713089.8654</v>
      </c>
      <c r="I36" s="78">
        <v>1135415670.9877999</v>
      </c>
      <c r="J36" s="78">
        <f t="shared" si="0"/>
        <v>5621846625.4404001</v>
      </c>
      <c r="K36" s="116">
        <v>30</v>
      </c>
    </row>
    <row r="37" spans="1:11" ht="18.75">
      <c r="A37" s="115">
        <v>31</v>
      </c>
      <c r="B37" s="78" t="s">
        <v>50</v>
      </c>
      <c r="C37" s="115">
        <v>17</v>
      </c>
      <c r="D37" s="78">
        <v>2646846314.5110002</v>
      </c>
      <c r="E37" s="78">
        <v>0</v>
      </c>
      <c r="F37" s="78">
        <v>36494773.008100003</v>
      </c>
      <c r="G37" s="78">
        <v>107094328.2387</v>
      </c>
      <c r="H37" s="78">
        <v>74417201.459600002</v>
      </c>
      <c r="I37" s="78">
        <v>514073454.134</v>
      </c>
      <c r="J37" s="78">
        <f t="shared" si="0"/>
        <v>3378926071.3513999</v>
      </c>
      <c r="K37" s="116">
        <v>31</v>
      </c>
    </row>
    <row r="38" spans="1:11" ht="18.75">
      <c r="A38" s="115">
        <v>32</v>
      </c>
      <c r="B38" s="78" t="s">
        <v>51</v>
      </c>
      <c r="C38" s="115">
        <v>23</v>
      </c>
      <c r="D38" s="78">
        <v>3280912739.7898002</v>
      </c>
      <c r="E38" s="78">
        <v>0</v>
      </c>
      <c r="F38" s="78">
        <v>45237294.300800003</v>
      </c>
      <c r="G38" s="78">
        <v>132749356.8292</v>
      </c>
      <c r="H38" s="78">
        <v>92244246.668200001</v>
      </c>
      <c r="I38" s="78">
        <v>893224072.64090002</v>
      </c>
      <c r="J38" s="78">
        <f t="shared" si="0"/>
        <v>4444367710.2289</v>
      </c>
      <c r="K38" s="116">
        <v>32</v>
      </c>
    </row>
    <row r="39" spans="1:11" ht="18.75">
      <c r="A39" s="115">
        <v>33</v>
      </c>
      <c r="B39" s="78" t="s">
        <v>52</v>
      </c>
      <c r="C39" s="115">
        <v>23</v>
      </c>
      <c r="D39" s="78">
        <v>3304386935.3035002</v>
      </c>
      <c r="E39" s="78">
        <f>-35989038.17</f>
        <v>-35989038.170000002</v>
      </c>
      <c r="F39" s="78">
        <v>45560957.005199999</v>
      </c>
      <c r="G39" s="78">
        <v>133699148.7326</v>
      </c>
      <c r="H39" s="78">
        <v>92904233.584099993</v>
      </c>
      <c r="I39" s="78">
        <v>660653689.77269995</v>
      </c>
      <c r="J39" s="78">
        <f t="shared" si="0"/>
        <v>4201215926.2280998</v>
      </c>
      <c r="K39" s="116">
        <v>33</v>
      </c>
    </row>
    <row r="40" spans="1:11" ht="18.75">
      <c r="A40" s="115">
        <v>34</v>
      </c>
      <c r="B40" s="78" t="s">
        <v>53</v>
      </c>
      <c r="C40" s="115">
        <v>16</v>
      </c>
      <c r="D40" s="78">
        <v>2476649063.0391998</v>
      </c>
      <c r="E40" s="78">
        <v>0</v>
      </c>
      <c r="F40" s="78">
        <v>34148089.702399999</v>
      </c>
      <c r="G40" s="78">
        <v>100207959.274</v>
      </c>
      <c r="H40" s="78">
        <v>69632033.8882</v>
      </c>
      <c r="I40" s="78">
        <v>444245173.04689997</v>
      </c>
      <c r="J40" s="78">
        <f t="shared" si="0"/>
        <v>3124882318.9506998</v>
      </c>
      <c r="K40" s="116">
        <v>34</v>
      </c>
    </row>
    <row r="41" spans="1:11" ht="18.75">
      <c r="A41" s="115">
        <v>35</v>
      </c>
      <c r="B41" s="78" t="s">
        <v>54</v>
      </c>
      <c r="C41" s="115">
        <v>17</v>
      </c>
      <c r="D41" s="78">
        <v>2490053585.8417001</v>
      </c>
      <c r="E41" s="78">
        <v>0</v>
      </c>
      <c r="F41" s="78">
        <v>34332911.546499997</v>
      </c>
      <c r="G41" s="78">
        <v>100750321.08679999</v>
      </c>
      <c r="H41" s="78">
        <v>70008907.705400005</v>
      </c>
      <c r="I41" s="78">
        <v>466629027.18059999</v>
      </c>
      <c r="J41" s="78">
        <f t="shared" si="0"/>
        <v>3161774753.3610005</v>
      </c>
      <c r="K41" s="116">
        <v>35</v>
      </c>
    </row>
    <row r="42" spans="1:11" ht="18.75">
      <c r="A42" s="115">
        <v>36</v>
      </c>
      <c r="B42" s="78" t="s">
        <v>55</v>
      </c>
      <c r="C42" s="115">
        <v>14</v>
      </c>
      <c r="D42" s="78">
        <v>2249929870.2507</v>
      </c>
      <c r="E42" s="78">
        <v>0</v>
      </c>
      <c r="F42" s="78">
        <v>31022080.6734</v>
      </c>
      <c r="G42" s="78">
        <v>91034650.072899997</v>
      </c>
      <c r="H42" s="78">
        <v>63257728.076700002</v>
      </c>
      <c r="I42" s="78">
        <v>463430925.57730001</v>
      </c>
      <c r="J42" s="78">
        <f t="shared" si="0"/>
        <v>2898675254.651</v>
      </c>
      <c r="K42" s="116">
        <v>36</v>
      </c>
    </row>
    <row r="43" spans="1:11" ht="18.75">
      <c r="A43" s="115">
        <v>37</v>
      </c>
      <c r="B43" s="78" t="s">
        <v>904</v>
      </c>
      <c r="C43" s="115">
        <v>6</v>
      </c>
      <c r="D43" s="78">
        <v>993724910.45799994</v>
      </c>
      <c r="E43" s="78">
        <v>0</v>
      </c>
      <c r="F43" s="78">
        <v>13701500.0987</v>
      </c>
      <c r="G43" s="78">
        <v>40207208.539399996</v>
      </c>
      <c r="H43" s="78">
        <v>27938995.343899999</v>
      </c>
      <c r="I43" s="78">
        <v>1422612752.4619</v>
      </c>
      <c r="J43" s="78">
        <f t="shared" si="0"/>
        <v>2498185366.9019003</v>
      </c>
      <c r="K43" s="116">
        <v>37</v>
      </c>
    </row>
    <row r="44" spans="1:11" ht="19.5">
      <c r="A44" s="115"/>
      <c r="B44" s="111" t="s">
        <v>905</v>
      </c>
      <c r="C44" s="78"/>
      <c r="D44" s="83">
        <f>SUM(D7:D43)</f>
        <v>109367571762.45682</v>
      </c>
      <c r="E44" s="83">
        <f>SUM(E7:E43)</f>
        <v>-775117952.11790001</v>
      </c>
      <c r="F44" s="83">
        <f t="shared" ref="F44:I44" si="1">SUM(F7:F43)</f>
        <v>1507962394.3572996</v>
      </c>
      <c r="G44" s="83">
        <f t="shared" si="1"/>
        <v>4425132870.3035002</v>
      </c>
      <c r="H44" s="83">
        <f>SUM(H7:H43)</f>
        <v>3074915448.0110002</v>
      </c>
      <c r="I44" s="83">
        <f t="shared" si="1"/>
        <v>28675115582.890499</v>
      </c>
      <c r="J44" s="83">
        <f t="shared" si="0"/>
        <v>146275580105.90121</v>
      </c>
      <c r="K44" s="116"/>
    </row>
    <row r="45" spans="1:11" ht="18.75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</row>
    <row r="46" spans="1:11" ht="19.5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9"/>
    </row>
    <row r="48" spans="1:11">
      <c r="J48" s="117"/>
    </row>
    <row r="49" spans="10:10">
      <c r="J49" s="117"/>
    </row>
  </sheetData>
  <mergeCells count="5">
    <mergeCell ref="A1:K1"/>
    <mergeCell ref="A2:K2"/>
    <mergeCell ref="A3:K3"/>
    <mergeCell ref="A45:K45"/>
    <mergeCell ref="A46:K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2018-08-01T16:58:44Z</cp:lastPrinted>
  <dcterms:created xsi:type="dcterms:W3CDTF">2003-11-12T08:54:16Z</dcterms:created>
  <dcterms:modified xsi:type="dcterms:W3CDTF">2018-08-10T05:33:16Z</dcterms:modified>
</cp:coreProperties>
</file>